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exmurillo.COMRURAL\Desktop\COMRURAL III_ Ventana 2\Regional Santa Rosa de Copán\UNIOCAFE\"/>
    </mc:Choice>
  </mc:AlternateContent>
  <xr:revisionPtr revIDLastSave="0" documentId="13_ncr:1_{66D98F38-AF12-422D-AF44-2F0BCABEDD09}" xr6:coauthVersionLast="47" xr6:coauthVersionMax="47" xr10:uidLastSave="{00000000-0000-0000-0000-000000000000}"/>
  <bookViews>
    <workbookView xWindow="25800" yWindow="2570" windowWidth="19770" windowHeight="13840" tabRatio="542" xr2:uid="{00000000-000D-0000-FFFF-FFFF00000000}"/>
  </bookViews>
  <sheets>
    <sheet name="SDO (Obras) " sheetId="30" r:id="rId1"/>
    <sheet name="SDO (Bienes) " sheetId="23" r:id="rId2"/>
    <sheet name="SCC-PSDE" sheetId="35" r:id="rId3"/>
  </sheets>
  <definedNames>
    <definedName name="_xlnm.Print_Area" localSheetId="2">'SCC-PSDE'!$A$1:$Z$20</definedName>
    <definedName name="Print_Area" localSheetId="2">'SCC-PSDE'!$A$1:$Z$20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3" l="1"/>
  <c r="I10" i="23" s="1"/>
  <c r="L10" i="23" s="1"/>
  <c r="H8" i="23"/>
  <c r="I8" i="23" s="1"/>
  <c r="K8" i="23" s="1"/>
  <c r="L8" i="23" s="1"/>
  <c r="C13" i="23"/>
  <c r="F12" i="23"/>
  <c r="H8" i="30"/>
  <c r="A5" i="35"/>
  <c r="M10" i="23" l="1"/>
  <c r="N10" i="23"/>
  <c r="O10" i="23" s="1"/>
  <c r="Q10" i="23" s="1"/>
  <c r="N8" i="23"/>
  <c r="O8" i="23" s="1"/>
  <c r="C14" i="23"/>
  <c r="G8" i="35"/>
  <c r="H8" i="35" l="1"/>
  <c r="J8" i="35" s="1"/>
  <c r="K8" i="35" s="1"/>
  <c r="L8" i="35" s="1"/>
  <c r="M8" i="35" s="1"/>
  <c r="N8" i="35" s="1"/>
  <c r="O8" i="35" s="1"/>
  <c r="P8" i="35" s="1"/>
  <c r="E17" i="30"/>
  <c r="Q8" i="35" l="1"/>
  <c r="F10" i="30"/>
  <c r="R8" i="35" l="1"/>
  <c r="S8" i="35" s="1"/>
  <c r="T8" i="35" s="1"/>
  <c r="U8" i="35" s="1"/>
  <c r="V8" i="35" s="1"/>
  <c r="R10" i="23"/>
  <c r="W8" i="35" l="1"/>
  <c r="Y8" i="35" s="1"/>
  <c r="S10" i="23"/>
  <c r="T10" i="23" s="1"/>
  <c r="U10" i="23"/>
  <c r="V10" i="23" s="1"/>
  <c r="W10" i="23"/>
  <c r="P8" i="23" l="1"/>
  <c r="Q8" i="23" s="1"/>
  <c r="E10" i="35"/>
  <c r="E13" i="35" s="1"/>
  <c r="D8" i="35"/>
  <c r="D10" i="35" s="1"/>
  <c r="D18" i="30" s="1"/>
  <c r="R8" i="23" l="1"/>
  <c r="U8" i="23" s="1"/>
  <c r="B12" i="35"/>
  <c r="E18" i="30"/>
  <c r="S8" i="23" l="1"/>
  <c r="T8" i="23" s="1"/>
  <c r="E8" i="30"/>
  <c r="E10" i="30" s="1"/>
  <c r="V8" i="23" l="1"/>
  <c r="W8" i="23" s="1"/>
  <c r="I8" i="30"/>
  <c r="K8" i="30" s="1"/>
  <c r="L8" i="30" s="1"/>
  <c r="M8" i="30" l="1"/>
  <c r="N8" i="30"/>
  <c r="B5" i="23"/>
  <c r="O8" i="30" l="1"/>
  <c r="P8" i="30" s="1"/>
  <c r="Q8" i="30" s="1"/>
  <c r="E16" i="30"/>
  <c r="E19" i="30" s="1"/>
  <c r="E8" i="23"/>
  <c r="E12" i="23" s="1"/>
  <c r="D17" i="30" s="1"/>
  <c r="E10" i="23"/>
  <c r="C12" i="30"/>
  <c r="D16" i="30"/>
  <c r="R8" i="30" l="1"/>
  <c r="U8" i="30" s="1"/>
  <c r="D19" i="30"/>
  <c r="V8" i="30" l="1"/>
  <c r="W8" i="30" s="1"/>
  <c r="T8" i="30"/>
  <c r="S8" i="30"/>
</calcChain>
</file>

<file path=xl/sharedStrings.xml><?xml version="1.0" encoding="utf-8"?>
<sst xmlns="http://schemas.openxmlformats.org/spreadsheetml/2006/main" count="120" uniqueCount="81">
  <si>
    <t>Estimado Vs.   Real</t>
  </si>
  <si>
    <t>Real</t>
  </si>
  <si>
    <t>Estimado</t>
  </si>
  <si>
    <t>Preparación y Firma del Contrato</t>
  </si>
  <si>
    <t xml:space="preserve">Descripción </t>
  </si>
  <si>
    <t>No.</t>
  </si>
  <si>
    <t>Monto en  Lempiras</t>
  </si>
  <si>
    <t>Monto en  Dolares</t>
  </si>
  <si>
    <t>Monto en Lempiras</t>
  </si>
  <si>
    <t>Monto en Dolares</t>
  </si>
  <si>
    <t>Pago del bien</t>
  </si>
  <si>
    <t>Solicitud de Oferta (SDO)  Bienes</t>
  </si>
  <si>
    <t>Aporte:</t>
  </si>
  <si>
    <t>ComRural</t>
  </si>
  <si>
    <t>Plan de Adquisiciones</t>
  </si>
  <si>
    <t>Tipo de Revisión (Previa/Posterior)</t>
  </si>
  <si>
    <t>Proceso de Adquisiciones</t>
  </si>
  <si>
    <t>Administración del Contrato</t>
  </si>
  <si>
    <t>(Verificar el factor de cambio del $)</t>
  </si>
  <si>
    <t>Solicitud de Oferta (SDO)  Obras</t>
  </si>
  <si>
    <t>Previa</t>
  </si>
  <si>
    <t xml:space="preserve">Recepción de la Obra </t>
  </si>
  <si>
    <t>(Verificar el facrtor de cambio del $)</t>
  </si>
  <si>
    <t>Nombre del Contratista y Monto Adjudicado</t>
  </si>
  <si>
    <t>Nombre del Proveedor y Monto Adjudicado</t>
  </si>
  <si>
    <t>Elaboración de Documento de Solicitud de Ofertas (SDO) del bien o servicio</t>
  </si>
  <si>
    <t>Publicación del Anuncio de Solicitud de Oferta</t>
  </si>
  <si>
    <t>Recepción del bien o servicio</t>
  </si>
  <si>
    <t>La OPR archiva la documentación utilizada en todo el proceso de adquisición o contratación y de los pagos efectuados</t>
  </si>
  <si>
    <t>Elaboración de las Especificaciones Técnicas que incluye: presupuesto, memoria descriptiva y planos de la obra a contratar</t>
  </si>
  <si>
    <t>Elaboración de Documento de Solicitud de Oferta (SDO)</t>
  </si>
  <si>
    <t>Visita al sitio de construcción</t>
  </si>
  <si>
    <t>Recepción y Apertura Pública de las Ofertas</t>
  </si>
  <si>
    <t>Notificación de los resultados de la evaluación a los oferentes no adjudicados</t>
  </si>
  <si>
    <t>La OPR archiva la documentación utilizada en todo el proceso de contratación y de los pagos efectuados para efectos de auditoría</t>
  </si>
  <si>
    <t xml:space="preserve">Publicación del anuncio de Solicitud de Oferta </t>
  </si>
  <si>
    <t>Pago de la obra</t>
  </si>
  <si>
    <t>Elaboración de las especificaciones técnicas para el bien o servicio a ser adquirido o contratado</t>
  </si>
  <si>
    <t xml:space="preserve">RESUMEN </t>
  </si>
  <si>
    <t>DOLARES</t>
  </si>
  <si>
    <t>LEMPIRAS</t>
  </si>
  <si>
    <t>Solicitud de Oferta (SDO) Obras</t>
  </si>
  <si>
    <t>Solictud de Oferta (SDO) Bienes</t>
  </si>
  <si>
    <t xml:space="preserve">Total </t>
  </si>
  <si>
    <t xml:space="preserve">Arhivo de toda la documentación </t>
  </si>
  <si>
    <t>Elaboración de términos de referencia de la consultoría a contratar</t>
  </si>
  <si>
    <t>Aprobación de los Términos de Referencia TDR/OPR</t>
  </si>
  <si>
    <t>Elaboración del borrador de contrato y cuadro de productos de la consultoría a contratar</t>
  </si>
  <si>
    <t>CONSULTORIA SCC</t>
  </si>
  <si>
    <t>Selección Basada en Calificación de Consultores (SCC)</t>
  </si>
  <si>
    <t>(Verificar el factor del cambio del $)</t>
  </si>
  <si>
    <t>Recepción y apertura de las expresiónes de interés</t>
  </si>
  <si>
    <t>Firma de contrato</t>
  </si>
  <si>
    <t xml:space="preserve">Recepción y aprobación del producto de la consultoría </t>
  </si>
  <si>
    <t xml:space="preserve">Tiempo Establecido en el Contrato </t>
  </si>
  <si>
    <t xml:space="preserve">TNR </t>
  </si>
  <si>
    <t>N/A</t>
  </si>
  <si>
    <t xml:space="preserve">Posterior </t>
  </si>
  <si>
    <t>La OPR solicita a al menos tres (3) PSDEs con experiencia en la cadena o similar, una solicitud de expresion de interes, para proporcionar asistencia tecnica en la ejecucion del PN</t>
  </si>
  <si>
    <t>Evaluacion de las ofertas y preparación del informe de evaluación para cada proceso de adquisiciones</t>
  </si>
  <si>
    <t>Revisión por parte de la Subcoordinación de Adquisiciones  y  aprobación del documento de solicitud de oferta por la Coordinación Nacional ComRural III</t>
  </si>
  <si>
    <t>Revisión por parte de la Subcoordinación de Adquisiciones  y  aprobación del informe de evaluación por parte  por la Coordinación Nacional ComRural III</t>
  </si>
  <si>
    <t>Notificación de la adjudicación y borrador de contrato</t>
  </si>
  <si>
    <t>Aprobación de las Especificaciones Técnicas-OPR/EA</t>
  </si>
  <si>
    <t xml:space="preserve">Aprobación de las Especificaciones Técnicas por la OPR/EA </t>
  </si>
  <si>
    <t>Revisión por parte de la Subcoordinación de Adquisiciones  y  aprobación del inicio del proceso por la Coordinación Nacional ComRural III</t>
  </si>
  <si>
    <t>Evaluación de las expresiones de interés y elaboración de Acta de Evaluación de las expresiones de interés</t>
  </si>
  <si>
    <t>Solicitud de Propuesta técnica y económica al PSDE mejor evaluado</t>
  </si>
  <si>
    <t>Recepción de la Propuesta técnica y económica del PSDE mejor evaluado</t>
  </si>
  <si>
    <t>Evaluación de la Propuesta técnica y económica</t>
  </si>
  <si>
    <t>Negociación de la propuesta técnica-económica (si aplica).</t>
  </si>
  <si>
    <t>Preparación de informe de evaluación de la Propuesta técnica y económica.</t>
  </si>
  <si>
    <t>Revisión por parte de la Subcoordinación de Adquisiciones  y aprobación del informe de evaluación del proceso por la Coordinación Nacional ComRural III</t>
  </si>
  <si>
    <t>Notificación de adjudicación  del contrato</t>
  </si>
  <si>
    <t>Notificación de los resultados de la evaluación a los participantes no adjudicados</t>
  </si>
  <si>
    <t>Publicación de la adjudicación de contrato con el nombre del PSDE y con el monto adjudicado en el sitio web de ComRural (https://comrural3.comrural.hn/adquisiciones/) y/o la SAG (https://www.adquisiciones.sag.gob.hn/ ) a más tardar cinco (05) días hábiles después de la firma de contrato.</t>
  </si>
  <si>
    <t xml:space="preserve">Nombre del PSDE y monto Adjudicado </t>
  </si>
  <si>
    <t>Publicación de la adjudicación de contrato con el nombre del proveedor/contratista y con el monto adjudicado en el sitio web de ComRural (https://comrural3.comrural.hn/adquisiciones/) y/o la SAG (https://www.adquisiciones.sag.gob.hn/ ) a más tardar cinco (05) días hábiles después de la firma de contrato</t>
  </si>
  <si>
    <t>Visita al sitio Bienes</t>
  </si>
  <si>
    <t xml:space="preserve">OPR/EA:  </t>
  </si>
  <si>
    <t xml:space="preserve">OPR/EA: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</si>
</sst>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L&quot;* #,##0.00_-;\-&quot;L&quot;* #,##0.00_-;_-&quot;L&quot;* &quot;-&quot;??_-;_-@_-"/>
    <numFmt numFmtId="43" formatCode="_-* #,##0.00_-;\-* #,##0.00_-;_-* &quot;-&quot;??_-;_-@_-"/>
    <numFmt numFmtId="164" formatCode="_ &quot;L.&quot;\ * #,##0.00_ ;_ &quot;L.&quot;\ * \-#,##0.00_ ;_ &quot;L.&quot;\ * &quot;-&quot;??_ ;_ @_ "/>
    <numFmt numFmtId="165" formatCode="_ * #,##0.00_ ;_ * \-#,##0.00_ ;_ * &quot;-&quot;??_ ;_ @_ "/>
    <numFmt numFmtId="166" formatCode="_-* #,##0.00\ _€_-;\-* #,##0.00\ _€_-;_-* &quot;-&quot;??\ _€_-;_-@_-"/>
    <numFmt numFmtId="167" formatCode="[$-409]d\-mmm\-yy;@"/>
    <numFmt numFmtId="168" formatCode="#,##0.00;[Red]#,##0.00"/>
    <numFmt numFmtId="169" formatCode="&quot;L.&quot;\ #,##0.00"/>
    <numFmt numFmtId="170" formatCode="[$-F800]dddd\,\ mmmm\ dd\,\ yyyy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4">
    <xf numFmtId="0" fontId="0" fillId="0" borderId="0" xfId="0"/>
    <xf numFmtId="0" fontId="8" fillId="0" borderId="0" xfId="0" applyFont="1"/>
    <xf numFmtId="0" fontId="10" fillId="0" borderId="0" xfId="0" applyFont="1"/>
    <xf numFmtId="0" fontId="9" fillId="3" borderId="1" xfId="0" applyFont="1" applyFill="1" applyBorder="1" applyAlignment="1">
      <alignment horizontal="center" vertical="center" wrapText="1"/>
    </xf>
    <xf numFmtId="4" fontId="8" fillId="0" borderId="0" xfId="0" applyNumberFormat="1" applyFont="1"/>
    <xf numFmtId="165" fontId="8" fillId="0" borderId="0" xfId="1" applyFont="1"/>
    <xf numFmtId="4" fontId="8" fillId="0" borderId="1" xfId="0" applyNumberFormat="1" applyFont="1" applyBorder="1"/>
    <xf numFmtId="4" fontId="9" fillId="0" borderId="0" xfId="0" applyNumberFormat="1" applyFont="1"/>
    <xf numFmtId="9" fontId="8" fillId="0" borderId="0" xfId="0" applyNumberFormat="1" applyFont="1"/>
    <xf numFmtId="165" fontId="8" fillId="0" borderId="0" xfId="0" applyNumberFormat="1" applyFont="1"/>
    <xf numFmtId="165" fontId="9" fillId="0" borderId="0" xfId="0" applyNumberFormat="1" applyFont="1"/>
    <xf numFmtId="0" fontId="8" fillId="0" borderId="0" xfId="0" applyFont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64" fontId="9" fillId="0" borderId="0" xfId="4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8" fillId="0" borderId="1" xfId="0" applyFont="1" applyBorder="1"/>
    <xf numFmtId="0" fontId="9" fillId="0" borderId="0" xfId="0" applyFont="1"/>
    <xf numFmtId="44" fontId="8" fillId="0" borderId="0" xfId="0" applyNumberFormat="1" applyFont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vertical="center"/>
    </xf>
    <xf numFmtId="14" fontId="9" fillId="2" borderId="1" xfId="0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169" fontId="9" fillId="0" borderId="0" xfId="0" applyNumberFormat="1" applyFont="1" applyAlignment="1">
      <alignment horizontal="justify" vertical="center"/>
    </xf>
    <xf numFmtId="9" fontId="8" fillId="0" borderId="0" xfId="10" applyFont="1"/>
    <xf numFmtId="0" fontId="9" fillId="5" borderId="1" xfId="0" applyFont="1" applyFill="1" applyBorder="1" applyAlignment="1">
      <alignment horizontal="justify" vertical="center"/>
    </xf>
    <xf numFmtId="44" fontId="9" fillId="5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2" fontId="10" fillId="0" borderId="0" xfId="0" applyNumberFormat="1" applyFont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4" fontId="9" fillId="2" borderId="1" xfId="0" applyNumberFormat="1" applyFont="1" applyFill="1" applyBorder="1" applyAlignment="1">
      <alignment vertical="center"/>
    </xf>
    <xf numFmtId="169" fontId="9" fillId="2" borderId="1" xfId="0" applyNumberFormat="1" applyFont="1" applyFill="1" applyBorder="1" applyAlignment="1">
      <alignment vertical="center"/>
    </xf>
    <xf numFmtId="4" fontId="9" fillId="0" borderId="0" xfId="0" applyNumberFormat="1" applyFont="1" applyAlignment="1">
      <alignment horizontal="right" vertical="center"/>
    </xf>
    <xf numFmtId="44" fontId="9" fillId="0" borderId="0" xfId="0" applyNumberFormat="1" applyFont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4" fontId="9" fillId="4" borderId="1" xfId="0" applyNumberFormat="1" applyFont="1" applyFill="1" applyBorder="1"/>
    <xf numFmtId="44" fontId="9" fillId="4" borderId="1" xfId="0" applyNumberFormat="1" applyFont="1" applyFill="1" applyBorder="1"/>
    <xf numFmtId="4" fontId="2" fillId="2" borderId="1" xfId="0" applyNumberFormat="1" applyFont="1" applyFill="1" applyBorder="1" applyAlignment="1">
      <alignment vertical="center"/>
    </xf>
    <xf numFmtId="44" fontId="2" fillId="2" borderId="1" xfId="0" applyNumberFormat="1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6" fillId="0" borderId="0" xfId="0" applyFont="1"/>
    <xf numFmtId="0" fontId="17" fillId="0" borderId="0" xfId="0" applyFont="1"/>
    <xf numFmtId="0" fontId="14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4" fontId="18" fillId="0" borderId="1" xfId="0" applyNumberFormat="1" applyFont="1" applyBorder="1" applyAlignment="1">
      <alignment vertical="center"/>
    </xf>
    <xf numFmtId="44" fontId="18" fillId="0" borderId="1" xfId="0" applyNumberFormat="1" applyFont="1" applyBorder="1" applyAlignment="1">
      <alignment vertical="center"/>
    </xf>
    <xf numFmtId="14" fontId="1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" fontId="21" fillId="0" borderId="1" xfId="0" applyNumberFormat="1" applyFont="1" applyBorder="1" applyAlignment="1">
      <alignment vertical="center"/>
    </xf>
    <xf numFmtId="14" fontId="20" fillId="0" borderId="1" xfId="0" applyNumberFormat="1" applyFont="1" applyBorder="1" applyAlignment="1">
      <alignment vertical="center"/>
    </xf>
    <xf numFmtId="14" fontId="20" fillId="2" borderId="1" xfId="0" applyNumberFormat="1" applyFont="1" applyFill="1" applyBorder="1" applyAlignment="1">
      <alignment vertical="center"/>
    </xf>
    <xf numFmtId="14" fontId="20" fillId="0" borderId="1" xfId="0" applyNumberFormat="1" applyFont="1" applyBorder="1"/>
    <xf numFmtId="165" fontId="14" fillId="0" borderId="0" xfId="0" applyNumberFormat="1" applyFont="1"/>
    <xf numFmtId="44" fontId="14" fillId="0" borderId="0" xfId="4" applyNumberFormat="1" applyFont="1" applyBorder="1" applyAlignment="1">
      <alignment horizontal="center" vertical="center"/>
    </xf>
    <xf numFmtId="4" fontId="16" fillId="0" borderId="0" xfId="0" applyNumberFormat="1" applyFont="1"/>
    <xf numFmtId="0" fontId="15" fillId="0" borderId="0" xfId="0" applyFont="1"/>
    <xf numFmtId="2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68" fontId="16" fillId="2" borderId="1" xfId="0" applyNumberFormat="1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1" xfId="4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64" fontId="16" fillId="0" borderId="1" xfId="4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8" fontId="14" fillId="2" borderId="0" xfId="0" applyNumberFormat="1" applyFont="1" applyFill="1" applyAlignment="1">
      <alignment horizontal="center" vertical="center"/>
    </xf>
    <xf numFmtId="164" fontId="14" fillId="0" borderId="0" xfId="4" applyFont="1" applyBorder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9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0" fontId="2" fillId="2" borderId="1" xfId="0" applyNumberFormat="1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center" vertical="center"/>
    </xf>
    <xf numFmtId="170" fontId="16" fillId="2" borderId="1" xfId="0" applyNumberFormat="1" applyFont="1" applyFill="1" applyBorder="1" applyAlignment="1">
      <alignment horizontal="center" vertical="center"/>
    </xf>
    <xf numFmtId="170" fontId="19" fillId="0" borderId="1" xfId="0" applyNumberFormat="1" applyFont="1" applyBorder="1" applyAlignment="1">
      <alignment horizontal="center" vertical="center"/>
    </xf>
    <xf numFmtId="170" fontId="19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0" fontId="14" fillId="0" borderId="1" xfId="0" applyFont="1" applyBorder="1" applyAlignment="1">
      <alignment horizontal="center"/>
    </xf>
    <xf numFmtId="14" fontId="20" fillId="0" borderId="3" xfId="0" applyNumberFormat="1" applyFont="1" applyBorder="1" applyAlignment="1">
      <alignment horizontal="center" vertical="center"/>
    </xf>
    <xf numFmtId="14" fontId="20" fillId="0" borderId="4" xfId="0" applyNumberFormat="1" applyFont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170" fontId="14" fillId="2" borderId="3" xfId="0" applyNumberFormat="1" applyFont="1" applyFill="1" applyBorder="1" applyAlignment="1">
      <alignment horizontal="center" vertical="center"/>
    </xf>
    <xf numFmtId="170" fontId="14" fillId="2" borderId="4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20" fillId="2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6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14" fontId="11" fillId="2" borderId="3" xfId="0" applyNumberFormat="1" applyFont="1" applyFill="1" applyBorder="1" applyAlignment="1">
      <alignment horizontal="center" vertical="center"/>
    </xf>
    <xf numFmtId="14" fontId="11" fillId="2" borderId="4" xfId="0" applyNumberFormat="1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4" xfId="8" xr:uid="{00000000-0005-0000-0000-000003000000}"/>
    <cellStyle name="Moneda" xfId="4" builtinId="4"/>
    <cellStyle name="Normal" xfId="0" builtinId="0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Porcentaje" xfId="10" builtinId="5"/>
    <cellStyle name="Porcentaje 2" xfId="9" xr:uid="{00000000-0005-0000-0000-00000A000000}"/>
  </cellStyles>
  <dxfs count="0"/>
  <tableStyles count="0" defaultTableStyle="TableStyleMedium9" defaultPivotStyle="PivotStyleLight16"/>
  <colors>
    <mruColors>
      <color rgb="FF6BF97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35"/>
  <sheetViews>
    <sheetView tabSelected="1" view="pageBreakPreview" zoomScale="60" zoomScaleNormal="80" workbookViewId="0">
      <selection activeCell="G8" sqref="G8"/>
    </sheetView>
  </sheetViews>
  <sheetFormatPr baseColWidth="10" defaultColWidth="11.5703125" defaultRowHeight="15" x14ac:dyDescent="0.25"/>
  <cols>
    <col min="1" max="1" width="1.5703125" style="1" customWidth="1"/>
    <col min="2" max="2" width="9.140625" style="1" customWidth="1"/>
    <col min="3" max="3" width="35.140625" style="1" customWidth="1"/>
    <col min="4" max="4" width="14.28515625" style="1" customWidth="1"/>
    <col min="5" max="5" width="15.28515625" style="1" customWidth="1"/>
    <col min="6" max="6" width="13.28515625" style="1" customWidth="1"/>
    <col min="7" max="7" width="25.140625" style="1" bestFit="1" customWidth="1"/>
    <col min="8" max="9" width="28.85546875" style="1" bestFit="1" customWidth="1"/>
    <col min="10" max="10" width="17.140625" style="1" customWidth="1"/>
    <col min="11" max="11" width="26.5703125" style="1" bestFit="1" customWidth="1"/>
    <col min="12" max="12" width="24.140625" style="1" bestFit="1" customWidth="1"/>
    <col min="13" max="13" width="24.7109375" style="1" bestFit="1" customWidth="1"/>
    <col min="14" max="14" width="26.5703125" style="1" bestFit="1" customWidth="1"/>
    <col min="15" max="15" width="22.85546875" style="1" bestFit="1" customWidth="1"/>
    <col min="16" max="16" width="23.28515625" style="1" bestFit="1" customWidth="1"/>
    <col min="17" max="17" width="27.140625" style="1" bestFit="1" customWidth="1"/>
    <col min="18" max="18" width="27" style="1" bestFit="1" customWidth="1"/>
    <col min="19" max="19" width="27.42578125" style="1" customWidth="1"/>
    <col min="20" max="20" width="24.7109375" style="1" bestFit="1" customWidth="1"/>
    <col min="21" max="21" width="27" style="1" bestFit="1" customWidth="1"/>
    <col min="22" max="22" width="31.85546875" style="1" bestFit="1" customWidth="1"/>
    <col min="23" max="23" width="29.7109375" style="1" bestFit="1" customWidth="1"/>
    <col min="24" max="24" width="13.5703125" style="1" customWidth="1"/>
    <col min="25" max="16384" width="11.5703125" style="1"/>
  </cols>
  <sheetData>
    <row r="2" spans="2:24" x14ac:dyDescent="0.25">
      <c r="B2" s="89" t="s">
        <v>14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</row>
    <row r="3" spans="2:24" x14ac:dyDescent="0.25">
      <c r="B3" s="90" t="s">
        <v>79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2:24" x14ac:dyDescent="0.25">
      <c r="B4" s="91" t="s">
        <v>19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2:24" x14ac:dyDescent="0.25">
      <c r="B5" s="46">
        <v>26.25</v>
      </c>
      <c r="C5" s="47" t="s">
        <v>18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spans="2:24" x14ac:dyDescent="0.25">
      <c r="B6" s="92" t="s">
        <v>16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 t="s">
        <v>17</v>
      </c>
      <c r="V6" s="92"/>
      <c r="W6" s="92"/>
      <c r="X6" s="48"/>
    </row>
    <row r="7" spans="2:24" ht="170.45" customHeight="1" x14ac:dyDescent="0.25">
      <c r="B7" s="49" t="s">
        <v>5</v>
      </c>
      <c r="C7" s="49" t="s">
        <v>4</v>
      </c>
      <c r="D7" s="49" t="s">
        <v>0</v>
      </c>
      <c r="E7" s="49" t="s">
        <v>9</v>
      </c>
      <c r="F7" s="49" t="s">
        <v>8</v>
      </c>
      <c r="G7" s="49" t="s">
        <v>29</v>
      </c>
      <c r="H7" s="49" t="s">
        <v>64</v>
      </c>
      <c r="I7" s="49" t="s">
        <v>30</v>
      </c>
      <c r="J7" s="49" t="s">
        <v>15</v>
      </c>
      <c r="K7" s="49" t="s">
        <v>60</v>
      </c>
      <c r="L7" s="49" t="s">
        <v>35</v>
      </c>
      <c r="M7" s="49" t="s">
        <v>31</v>
      </c>
      <c r="N7" s="49" t="s">
        <v>32</v>
      </c>
      <c r="O7" s="49" t="s">
        <v>59</v>
      </c>
      <c r="P7" s="49" t="s">
        <v>61</v>
      </c>
      <c r="Q7" s="49" t="s">
        <v>62</v>
      </c>
      <c r="R7" s="49" t="s">
        <v>3</v>
      </c>
      <c r="S7" s="49" t="s">
        <v>77</v>
      </c>
      <c r="T7" s="49" t="s">
        <v>33</v>
      </c>
      <c r="U7" s="49" t="s">
        <v>21</v>
      </c>
      <c r="V7" s="49" t="s">
        <v>36</v>
      </c>
      <c r="W7" s="49" t="s">
        <v>34</v>
      </c>
      <c r="X7" s="49" t="s">
        <v>23</v>
      </c>
    </row>
    <row r="8" spans="2:24" s="11" customFormat="1" ht="43.35" customHeight="1" x14ac:dyDescent="0.2">
      <c r="B8" s="87"/>
      <c r="C8" s="88"/>
      <c r="D8" s="51" t="s">
        <v>2</v>
      </c>
      <c r="E8" s="52">
        <f>F8/B5</f>
        <v>0</v>
      </c>
      <c r="F8" s="53"/>
      <c r="G8" s="85"/>
      <c r="H8" s="85">
        <f>G8+2</f>
        <v>2</v>
      </c>
      <c r="I8" s="85">
        <f>H8+7</f>
        <v>9</v>
      </c>
      <c r="J8" s="93" t="s">
        <v>20</v>
      </c>
      <c r="K8" s="86">
        <f>I8+6</f>
        <v>15</v>
      </c>
      <c r="L8" s="85">
        <f>+K8+6</f>
        <v>21</v>
      </c>
      <c r="M8" s="85">
        <f>L8+10</f>
        <v>31</v>
      </c>
      <c r="N8" s="86">
        <f>L8+30</f>
        <v>51</v>
      </c>
      <c r="O8" s="86">
        <f>N8+15+4</f>
        <v>70</v>
      </c>
      <c r="P8" s="85">
        <f>O8+7</f>
        <v>77</v>
      </c>
      <c r="Q8" s="86">
        <f>P8+2</f>
        <v>79</v>
      </c>
      <c r="R8" s="85">
        <f>Q8+28</f>
        <v>107</v>
      </c>
      <c r="S8" s="85">
        <f>R8+1</f>
        <v>108</v>
      </c>
      <c r="T8" s="86">
        <f>R8+2</f>
        <v>109</v>
      </c>
      <c r="U8" s="85">
        <f>R8+150</f>
        <v>257</v>
      </c>
      <c r="V8" s="85">
        <f>U8+4</f>
        <v>261</v>
      </c>
      <c r="W8" s="85">
        <f>V8+2</f>
        <v>263</v>
      </c>
      <c r="X8" s="54"/>
    </row>
    <row r="9" spans="2:24" s="18" customFormat="1" ht="37.700000000000003" customHeight="1" x14ac:dyDescent="0.25">
      <c r="B9" s="87"/>
      <c r="C9" s="88"/>
      <c r="D9" s="55" t="s">
        <v>1</v>
      </c>
      <c r="E9" s="56"/>
      <c r="F9" s="56"/>
      <c r="G9" s="57"/>
      <c r="H9" s="57"/>
      <c r="I9" s="57"/>
      <c r="J9" s="94"/>
      <c r="K9" s="58"/>
      <c r="L9" s="57"/>
      <c r="M9" s="57"/>
      <c r="N9" s="57"/>
      <c r="O9" s="58"/>
      <c r="P9" s="57"/>
      <c r="Q9" s="58"/>
      <c r="R9" s="57"/>
      <c r="S9" s="57"/>
      <c r="T9" s="58"/>
      <c r="U9" s="57"/>
      <c r="V9" s="57"/>
      <c r="W9" s="57"/>
      <c r="X9" s="59"/>
    </row>
    <row r="10" spans="2:24" ht="14.45" customHeight="1" x14ac:dyDescent="0.25">
      <c r="B10" s="46"/>
      <c r="C10" s="46"/>
      <c r="D10" s="46"/>
      <c r="E10" s="60">
        <f>+SUM(E8:E8)</f>
        <v>0</v>
      </c>
      <c r="F10" s="61">
        <f>+F8</f>
        <v>0</v>
      </c>
      <c r="G10" s="46"/>
      <c r="H10" s="62"/>
      <c r="I10" s="62"/>
      <c r="J10" s="62"/>
      <c r="K10" s="62"/>
      <c r="L10" s="62"/>
      <c r="M10" s="62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spans="2:24" x14ac:dyDescent="0.25">
      <c r="C11" s="5"/>
      <c r="F11" s="4"/>
      <c r="H11" s="4"/>
      <c r="I11" s="4"/>
      <c r="J11" s="4"/>
      <c r="K11" s="4"/>
      <c r="L11" s="4"/>
      <c r="M11" s="4"/>
    </row>
    <row r="12" spans="2:24" x14ac:dyDescent="0.25">
      <c r="B12" s="1" t="s">
        <v>12</v>
      </c>
      <c r="C12" s="13">
        <f>F10</f>
        <v>0</v>
      </c>
      <c r="F12" s="18"/>
      <c r="G12" s="7"/>
      <c r="I12" s="7"/>
      <c r="J12" s="4"/>
      <c r="K12" s="4"/>
      <c r="L12" s="4"/>
      <c r="M12" s="4"/>
    </row>
    <row r="13" spans="2:24" x14ac:dyDescent="0.25">
      <c r="B13" s="1" t="s">
        <v>13</v>
      </c>
      <c r="C13" s="8">
        <v>1</v>
      </c>
      <c r="F13" s="9"/>
      <c r="G13" s="4"/>
      <c r="L13" s="4"/>
      <c r="M13" s="4"/>
    </row>
    <row r="14" spans="2:24" x14ac:dyDescent="0.25">
      <c r="F14" s="10"/>
      <c r="G14" s="4"/>
    </row>
    <row r="15" spans="2:24" x14ac:dyDescent="0.25">
      <c r="C15" s="37" t="s">
        <v>38</v>
      </c>
      <c r="D15" s="37" t="s">
        <v>39</v>
      </c>
      <c r="E15" s="37" t="s">
        <v>40</v>
      </c>
    </row>
    <row r="16" spans="2:24" x14ac:dyDescent="0.25">
      <c r="C16" s="17" t="s">
        <v>41</v>
      </c>
      <c r="D16" s="6">
        <f>E10</f>
        <v>0</v>
      </c>
      <c r="E16" s="6">
        <f>F10</f>
        <v>0</v>
      </c>
    </row>
    <row r="17" spans="3:13" x14ac:dyDescent="0.25">
      <c r="C17" s="17" t="s">
        <v>42</v>
      </c>
      <c r="D17" s="6">
        <f>'SDO (Bienes) '!E12</f>
        <v>0</v>
      </c>
      <c r="E17" s="6">
        <f>'SDO (Bienes) '!F12</f>
        <v>0</v>
      </c>
      <c r="G17" s="19"/>
    </row>
    <row r="18" spans="3:13" ht="30" x14ac:dyDescent="0.25">
      <c r="C18" s="20" t="s">
        <v>49</v>
      </c>
      <c r="D18" s="6">
        <f>'SCC-PSDE'!D10</f>
        <v>0</v>
      </c>
      <c r="E18" s="6">
        <f>'SCC-PSDE'!E10</f>
        <v>0</v>
      </c>
      <c r="I18" s="4"/>
      <c r="J18" s="4"/>
      <c r="K18" s="4"/>
    </row>
    <row r="19" spans="3:13" x14ac:dyDescent="0.25">
      <c r="C19" s="38" t="s">
        <v>43</v>
      </c>
      <c r="D19" s="39">
        <f>SUM(D16:D18)</f>
        <v>0</v>
      </c>
      <c r="E19" s="40">
        <f>E16+E17+E18</f>
        <v>0</v>
      </c>
      <c r="I19" s="4"/>
      <c r="J19" s="4"/>
      <c r="K19" s="4"/>
    </row>
    <row r="20" spans="3:13" x14ac:dyDescent="0.25">
      <c r="L20" s="4"/>
      <c r="M20" s="4"/>
    </row>
    <row r="21" spans="3:13" x14ac:dyDescent="0.25">
      <c r="I21" s="4"/>
      <c r="J21" s="4"/>
      <c r="K21" s="4"/>
    </row>
    <row r="22" spans="3:13" x14ac:dyDescent="0.25">
      <c r="L22" s="4"/>
      <c r="M22" s="4"/>
    </row>
    <row r="23" spans="3:13" x14ac:dyDescent="0.25">
      <c r="I23" s="4"/>
      <c r="J23" s="4"/>
      <c r="K23" s="4"/>
    </row>
    <row r="24" spans="3:13" x14ac:dyDescent="0.25">
      <c r="I24" s="4"/>
      <c r="J24" s="4"/>
      <c r="K24" s="4"/>
      <c r="L24" s="4"/>
      <c r="M24" s="4"/>
    </row>
    <row r="25" spans="3:13" x14ac:dyDescent="0.25">
      <c r="I25" s="4"/>
      <c r="J25" s="4"/>
      <c r="K25" s="4"/>
      <c r="L25" s="4"/>
      <c r="M25" s="4"/>
    </row>
    <row r="26" spans="3:13" x14ac:dyDescent="0.25">
      <c r="L26" s="4"/>
      <c r="M26" s="4"/>
    </row>
    <row r="27" spans="3:13" x14ac:dyDescent="0.25">
      <c r="I27" s="4"/>
      <c r="J27" s="4"/>
      <c r="K27" s="4"/>
      <c r="L27" s="4"/>
      <c r="M27" s="4"/>
    </row>
    <row r="28" spans="3:13" x14ac:dyDescent="0.25">
      <c r="I28" s="4"/>
      <c r="J28" s="4"/>
      <c r="K28" s="4"/>
      <c r="L28" s="4"/>
      <c r="M28" s="4"/>
    </row>
    <row r="29" spans="3:13" x14ac:dyDescent="0.25">
      <c r="I29" s="4"/>
      <c r="J29" s="4"/>
      <c r="K29" s="4"/>
      <c r="L29" s="4"/>
      <c r="M29" s="4"/>
    </row>
    <row r="30" spans="3:13" x14ac:dyDescent="0.25">
      <c r="I30" s="4"/>
      <c r="J30" s="4"/>
      <c r="K30" s="4"/>
      <c r="L30" s="4"/>
      <c r="M30" s="4"/>
    </row>
    <row r="31" spans="3:13" x14ac:dyDescent="0.25">
      <c r="I31" s="4"/>
      <c r="J31" s="4"/>
      <c r="K31" s="4"/>
      <c r="L31" s="4"/>
      <c r="M31" s="4"/>
    </row>
    <row r="32" spans="3:13" x14ac:dyDescent="0.25">
      <c r="I32" s="4"/>
      <c r="J32" s="4"/>
      <c r="K32" s="4"/>
      <c r="L32" s="4"/>
      <c r="M32" s="4"/>
    </row>
    <row r="34" spans="9:13" x14ac:dyDescent="0.25">
      <c r="I34" s="4"/>
      <c r="J34" s="4"/>
      <c r="K34" s="4"/>
      <c r="L34" s="4"/>
      <c r="M34" s="4"/>
    </row>
    <row r="35" spans="9:13" x14ac:dyDescent="0.25">
      <c r="I35" s="4"/>
      <c r="J35" s="4"/>
      <c r="K35" s="4"/>
      <c r="L35" s="4"/>
      <c r="M35" s="4"/>
    </row>
  </sheetData>
  <mergeCells count="8">
    <mergeCell ref="B8:B9"/>
    <mergeCell ref="C8:C9"/>
    <mergeCell ref="B2:X2"/>
    <mergeCell ref="B3:X3"/>
    <mergeCell ref="B4:X4"/>
    <mergeCell ref="B6:T6"/>
    <mergeCell ref="U6:W6"/>
    <mergeCell ref="J8:J9"/>
  </mergeCells>
  <pageMargins left="0.70866141732283472" right="0.70866141732283472" top="0.74803149606299213" bottom="0.74803149606299213" header="0.31496062992125984" footer="0.31496062992125984"/>
  <pageSetup paperSize="5" scale="29" orientation="landscape" r:id="rId1"/>
  <ignoredErrors>
    <ignoredError sqref="R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32"/>
  <sheetViews>
    <sheetView view="pageBreakPreview" zoomScale="80" zoomScaleNormal="80" zoomScaleSheetLayoutView="80" workbookViewId="0">
      <selection activeCell="G16" sqref="G16"/>
    </sheetView>
  </sheetViews>
  <sheetFormatPr baseColWidth="10" defaultColWidth="11.5703125" defaultRowHeight="15" x14ac:dyDescent="0.2"/>
  <cols>
    <col min="1" max="1" width="2.85546875" style="11" customWidth="1"/>
    <col min="2" max="2" width="8.85546875" style="11" customWidth="1"/>
    <col min="3" max="3" width="44" style="11" customWidth="1"/>
    <col min="4" max="4" width="10.85546875" style="11" customWidth="1"/>
    <col min="5" max="5" width="12.85546875" style="11" customWidth="1"/>
    <col min="6" max="6" width="16" style="11" bestFit="1" customWidth="1"/>
    <col min="7" max="7" width="23.140625" style="11" bestFit="1" customWidth="1"/>
    <col min="8" max="9" width="26.7109375" style="11" bestFit="1" customWidth="1"/>
    <col min="10" max="10" width="16.85546875" style="11" customWidth="1"/>
    <col min="11" max="11" width="23.42578125" style="11" bestFit="1" customWidth="1"/>
    <col min="12" max="12" width="22.28515625" style="11" bestFit="1" customWidth="1"/>
    <col min="13" max="13" width="22.28515625" style="11" customWidth="1"/>
    <col min="14" max="14" width="25.85546875" style="11" bestFit="1" customWidth="1"/>
    <col min="15" max="15" width="23.85546875" style="11" bestFit="1" customWidth="1"/>
    <col min="16" max="16" width="22.42578125" style="11" bestFit="1" customWidth="1"/>
    <col min="17" max="17" width="26.42578125" style="11" customWidth="1"/>
    <col min="18" max="18" width="31.140625" style="11" customWidth="1"/>
    <col min="19" max="19" width="29.7109375" style="11" bestFit="1" customWidth="1"/>
    <col min="20" max="20" width="27.7109375" style="11" bestFit="1" customWidth="1"/>
    <col min="21" max="21" width="25.7109375" style="11" customWidth="1"/>
    <col min="22" max="22" width="26.7109375" style="11" customWidth="1"/>
    <col min="23" max="23" width="28.42578125" style="11" customWidth="1"/>
    <col min="24" max="24" width="14.140625" style="11" customWidth="1"/>
    <col min="25" max="16384" width="11.5703125" style="11"/>
  </cols>
  <sheetData>
    <row r="2" spans="2:25" x14ac:dyDescent="0.2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</row>
    <row r="3" spans="2:25" x14ac:dyDescent="0.25">
      <c r="B3" s="107" t="s">
        <v>80</v>
      </c>
      <c r="C3" s="107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45"/>
    </row>
    <row r="4" spans="2:25" x14ac:dyDescent="0.2">
      <c r="B4" s="103" t="s">
        <v>11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</row>
    <row r="5" spans="2:25" x14ac:dyDescent="0.2">
      <c r="B5" s="64">
        <f>+'SDO (Obras) '!B5</f>
        <v>26.25</v>
      </c>
      <c r="C5" s="65" t="s">
        <v>22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</row>
    <row r="6" spans="2:25" x14ac:dyDescent="0.2">
      <c r="B6" s="99" t="s">
        <v>16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1"/>
      <c r="U6" s="104" t="s">
        <v>17</v>
      </c>
      <c r="V6" s="104"/>
      <c r="W6" s="104"/>
      <c r="X6" s="104"/>
    </row>
    <row r="7" spans="2:25" ht="175.5" customHeight="1" x14ac:dyDescent="0.2">
      <c r="B7" s="49" t="s">
        <v>5</v>
      </c>
      <c r="C7" s="49" t="s">
        <v>4</v>
      </c>
      <c r="D7" s="49" t="s">
        <v>0</v>
      </c>
      <c r="E7" s="49" t="s">
        <v>9</v>
      </c>
      <c r="F7" s="49" t="s">
        <v>8</v>
      </c>
      <c r="G7" s="49" t="s">
        <v>37</v>
      </c>
      <c r="H7" s="49" t="s">
        <v>63</v>
      </c>
      <c r="I7" s="49" t="s">
        <v>25</v>
      </c>
      <c r="J7" s="49" t="s">
        <v>15</v>
      </c>
      <c r="K7" s="49" t="s">
        <v>60</v>
      </c>
      <c r="L7" s="49" t="s">
        <v>26</v>
      </c>
      <c r="M7" s="49" t="s">
        <v>78</v>
      </c>
      <c r="N7" s="49" t="s">
        <v>32</v>
      </c>
      <c r="O7" s="49" t="s">
        <v>59</v>
      </c>
      <c r="P7" s="49" t="s">
        <v>61</v>
      </c>
      <c r="Q7" s="49" t="s">
        <v>62</v>
      </c>
      <c r="R7" s="49" t="s">
        <v>3</v>
      </c>
      <c r="S7" s="49" t="s">
        <v>77</v>
      </c>
      <c r="T7" s="49" t="s">
        <v>33</v>
      </c>
      <c r="U7" s="49" t="s">
        <v>27</v>
      </c>
      <c r="V7" s="49" t="s">
        <v>10</v>
      </c>
      <c r="W7" s="49" t="s">
        <v>28</v>
      </c>
      <c r="X7" s="49" t="s">
        <v>24</v>
      </c>
    </row>
    <row r="8" spans="2:25" ht="30.6" customHeight="1" x14ac:dyDescent="0.2">
      <c r="B8" s="97">
        <v>1</v>
      </c>
      <c r="C8" s="95"/>
      <c r="D8" s="51" t="s">
        <v>2</v>
      </c>
      <c r="E8" s="67">
        <f>F8/B5</f>
        <v>0</v>
      </c>
      <c r="F8" s="68"/>
      <c r="G8" s="84"/>
      <c r="H8" s="84">
        <f>+G8+2</f>
        <v>2</v>
      </c>
      <c r="I8" s="84">
        <f>+H8+7</f>
        <v>9</v>
      </c>
      <c r="J8" s="105" t="s">
        <v>20</v>
      </c>
      <c r="K8" s="84">
        <f>+I8+6</f>
        <v>15</v>
      </c>
      <c r="L8" s="84">
        <f>+K8+6</f>
        <v>21</v>
      </c>
      <c r="M8" s="108" t="s">
        <v>56</v>
      </c>
      <c r="N8" s="84">
        <f>+L8+30</f>
        <v>51</v>
      </c>
      <c r="O8" s="84">
        <f>N8+15</f>
        <v>66</v>
      </c>
      <c r="P8" s="84">
        <f>+O8+7</f>
        <v>73</v>
      </c>
      <c r="Q8" s="84">
        <f>+P8+6</f>
        <v>79</v>
      </c>
      <c r="R8" s="84">
        <f>+Q8+28</f>
        <v>107</v>
      </c>
      <c r="S8" s="84">
        <f>+R8+2</f>
        <v>109</v>
      </c>
      <c r="T8" s="84">
        <f>+S8+3</f>
        <v>112</v>
      </c>
      <c r="U8" s="84">
        <f>R8+61</f>
        <v>168</v>
      </c>
      <c r="V8" s="84">
        <f>+U8+3</f>
        <v>171</v>
      </c>
      <c r="W8" s="84">
        <f>+V8+4</f>
        <v>175</v>
      </c>
      <c r="X8" s="69"/>
    </row>
    <row r="9" spans="2:25" s="15" customFormat="1" ht="29.45" customHeight="1" x14ac:dyDescent="0.2">
      <c r="B9" s="98"/>
      <c r="C9" s="96"/>
      <c r="D9" s="55" t="s">
        <v>1</v>
      </c>
      <c r="E9" s="69"/>
      <c r="F9" s="70"/>
      <c r="G9" s="71"/>
      <c r="H9" s="71"/>
      <c r="I9" s="71"/>
      <c r="J9" s="106"/>
      <c r="K9" s="71"/>
      <c r="L9" s="71"/>
      <c r="M9" s="109"/>
      <c r="N9" s="71"/>
      <c r="O9" s="71"/>
      <c r="P9" s="71"/>
      <c r="Q9" s="71"/>
      <c r="R9" s="71"/>
      <c r="S9" s="71"/>
      <c r="T9" s="71"/>
      <c r="U9" s="71"/>
      <c r="V9" s="71"/>
      <c r="W9" s="71"/>
      <c r="X9" s="69"/>
    </row>
    <row r="10" spans="2:25" ht="33.75" customHeight="1" x14ac:dyDescent="0.2">
      <c r="B10" s="87">
        <v>2</v>
      </c>
      <c r="C10" s="88"/>
      <c r="D10" s="51" t="s">
        <v>2</v>
      </c>
      <c r="E10" s="67">
        <f>F10/B5</f>
        <v>0</v>
      </c>
      <c r="F10" s="72"/>
      <c r="G10" s="85"/>
      <c r="H10" s="85">
        <f>G10+2</f>
        <v>2</v>
      </c>
      <c r="I10" s="85">
        <f>H10+7</f>
        <v>9</v>
      </c>
      <c r="J10" s="110" t="s">
        <v>57</v>
      </c>
      <c r="K10" s="111" t="s">
        <v>56</v>
      </c>
      <c r="L10" s="85">
        <f>I10+5</f>
        <v>14</v>
      </c>
      <c r="M10" s="85">
        <f>L10+10</f>
        <v>24</v>
      </c>
      <c r="N10" s="85">
        <f>L10+30</f>
        <v>44</v>
      </c>
      <c r="O10" s="86">
        <f>N10+15</f>
        <v>59</v>
      </c>
      <c r="P10" s="112" t="s">
        <v>56</v>
      </c>
      <c r="Q10" s="86">
        <f>O10+6</f>
        <v>65</v>
      </c>
      <c r="R10" s="85">
        <f>Q10+28</f>
        <v>93</v>
      </c>
      <c r="S10" s="85">
        <f>R10+2</f>
        <v>95</v>
      </c>
      <c r="T10" s="86">
        <f>S10+3</f>
        <v>98</v>
      </c>
      <c r="U10" s="85">
        <f>R10+120</f>
        <v>213</v>
      </c>
      <c r="V10" s="85">
        <f>U10+4</f>
        <v>217</v>
      </c>
      <c r="W10" s="85">
        <f>V10+3</f>
        <v>220</v>
      </c>
      <c r="X10" s="50"/>
    </row>
    <row r="11" spans="2:25" ht="27.75" customHeight="1" x14ac:dyDescent="0.2">
      <c r="B11" s="87"/>
      <c r="C11" s="88"/>
      <c r="D11" s="55" t="s">
        <v>1</v>
      </c>
      <c r="E11" s="69"/>
      <c r="F11" s="70"/>
      <c r="G11" s="71"/>
      <c r="H11" s="71"/>
      <c r="I11" s="71"/>
      <c r="J11" s="110"/>
      <c r="K11" s="111"/>
      <c r="L11" s="71"/>
      <c r="M11" s="71"/>
      <c r="N11" s="71"/>
      <c r="O11" s="71"/>
      <c r="P11" s="112"/>
      <c r="Q11" s="71"/>
      <c r="R11" s="71"/>
      <c r="S11" s="71"/>
      <c r="T11" s="71"/>
      <c r="U11" s="71"/>
      <c r="V11" s="71"/>
      <c r="W11" s="71"/>
      <c r="X11" s="69"/>
    </row>
    <row r="12" spans="2:25" ht="19.7" customHeight="1" x14ac:dyDescent="0.2">
      <c r="B12" s="73"/>
      <c r="C12" s="73"/>
      <c r="D12" s="73"/>
      <c r="E12" s="74">
        <f>+E1+E8</f>
        <v>0</v>
      </c>
      <c r="F12" s="75">
        <f>F8+F10</f>
        <v>0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</row>
    <row r="13" spans="2:25" x14ac:dyDescent="0.2">
      <c r="B13" s="73" t="s">
        <v>12</v>
      </c>
      <c r="C13" s="75">
        <f>F8+F10</f>
        <v>0</v>
      </c>
      <c r="D13" s="73"/>
      <c r="E13" s="73"/>
      <c r="F13" s="76"/>
      <c r="G13" s="77"/>
      <c r="H13" s="73"/>
      <c r="I13" s="76"/>
      <c r="J13" s="76"/>
      <c r="K13" s="76"/>
      <c r="L13" s="76"/>
      <c r="M13" s="76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</row>
    <row r="14" spans="2:25" x14ac:dyDescent="0.2">
      <c r="B14" s="73" t="s">
        <v>13</v>
      </c>
      <c r="C14" s="78" t="e">
        <f>F12/C13</f>
        <v>#DIV/0!</v>
      </c>
      <c r="D14" s="73"/>
      <c r="E14" s="73"/>
      <c r="F14" s="79"/>
      <c r="G14" s="73"/>
      <c r="H14" s="73"/>
      <c r="I14" s="73"/>
      <c r="J14" s="73"/>
      <c r="K14" s="73"/>
      <c r="L14" s="76"/>
      <c r="M14" s="76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</row>
    <row r="15" spans="2:25" x14ac:dyDescent="0.2">
      <c r="F15" s="16"/>
    </row>
    <row r="16" spans="2:25" x14ac:dyDescent="0.2">
      <c r="I16" s="14"/>
      <c r="J16" s="14"/>
      <c r="K16" s="14"/>
    </row>
    <row r="17" spans="9:13" x14ac:dyDescent="0.2">
      <c r="L17" s="14"/>
      <c r="M17" s="14"/>
    </row>
    <row r="18" spans="9:13" x14ac:dyDescent="0.2">
      <c r="I18" s="14"/>
      <c r="J18" s="14"/>
      <c r="K18" s="14"/>
    </row>
    <row r="19" spans="9:13" x14ac:dyDescent="0.2">
      <c r="L19" s="14"/>
      <c r="M19" s="14"/>
    </row>
    <row r="20" spans="9:13" x14ac:dyDescent="0.2">
      <c r="I20" s="14"/>
      <c r="J20" s="14"/>
      <c r="K20" s="14"/>
    </row>
    <row r="21" spans="9:13" x14ac:dyDescent="0.2">
      <c r="I21" s="14"/>
      <c r="J21" s="14"/>
      <c r="K21" s="14"/>
      <c r="L21" s="14"/>
      <c r="M21" s="14"/>
    </row>
    <row r="22" spans="9:13" x14ac:dyDescent="0.2">
      <c r="I22" s="14"/>
      <c r="J22" s="14"/>
      <c r="K22" s="14"/>
      <c r="L22" s="14"/>
      <c r="M22" s="14"/>
    </row>
    <row r="23" spans="9:13" x14ac:dyDescent="0.2">
      <c r="L23" s="14"/>
      <c r="M23" s="14"/>
    </row>
    <row r="24" spans="9:13" x14ac:dyDescent="0.2">
      <c r="I24" s="14"/>
      <c r="J24" s="14"/>
      <c r="K24" s="14"/>
      <c r="L24" s="14"/>
      <c r="M24" s="14"/>
    </row>
    <row r="25" spans="9:13" x14ac:dyDescent="0.2">
      <c r="I25" s="14"/>
      <c r="J25" s="14"/>
      <c r="K25" s="14"/>
      <c r="L25" s="14"/>
      <c r="M25" s="14"/>
    </row>
    <row r="26" spans="9:13" x14ac:dyDescent="0.2">
      <c r="I26" s="14"/>
      <c r="J26" s="14"/>
      <c r="K26" s="14"/>
      <c r="L26" s="14"/>
      <c r="M26" s="14"/>
    </row>
    <row r="27" spans="9:13" x14ac:dyDescent="0.2">
      <c r="I27" s="14"/>
      <c r="J27" s="14"/>
      <c r="K27" s="14"/>
      <c r="L27" s="14"/>
      <c r="M27" s="14"/>
    </row>
    <row r="28" spans="9:13" x14ac:dyDescent="0.2">
      <c r="I28" s="14"/>
      <c r="J28" s="14"/>
      <c r="K28" s="14"/>
      <c r="L28" s="14"/>
      <c r="M28" s="14"/>
    </row>
    <row r="29" spans="9:13" x14ac:dyDescent="0.2">
      <c r="I29" s="14"/>
      <c r="J29" s="14"/>
      <c r="K29" s="14"/>
      <c r="L29" s="14"/>
      <c r="M29" s="14"/>
    </row>
    <row r="31" spans="9:13" x14ac:dyDescent="0.2">
      <c r="I31" s="14"/>
      <c r="J31" s="14"/>
      <c r="K31" s="14"/>
      <c r="L31" s="14"/>
      <c r="M31" s="14"/>
    </row>
    <row r="32" spans="9:13" x14ac:dyDescent="0.2">
      <c r="I32" s="14"/>
      <c r="J32" s="14"/>
      <c r="K32" s="14"/>
      <c r="L32" s="14"/>
      <c r="M32" s="14"/>
    </row>
  </sheetData>
  <mergeCells count="14">
    <mergeCell ref="B10:B11"/>
    <mergeCell ref="C10:C11"/>
    <mergeCell ref="J10:J11"/>
    <mergeCell ref="K10:K11"/>
    <mergeCell ref="P10:P11"/>
    <mergeCell ref="C8:C9"/>
    <mergeCell ref="B8:B9"/>
    <mergeCell ref="B6:T6"/>
    <mergeCell ref="B2:X2"/>
    <mergeCell ref="B4:X4"/>
    <mergeCell ref="U6:X6"/>
    <mergeCell ref="J8:J9"/>
    <mergeCell ref="B3:C3"/>
    <mergeCell ref="M8:M9"/>
  </mergeCells>
  <pageMargins left="0.14000000000000001" right="0.12" top="0.74803149606299213" bottom="0.74803149606299213" header="0.31496062992125984" footer="0.31496062992125984"/>
  <pageSetup paperSize="5" scale="32" orientation="landscape" r:id="rId1"/>
  <ignoredErrors>
    <ignoredError sqref="P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A16"/>
  <sheetViews>
    <sheetView view="pageBreakPreview" zoomScale="60" zoomScaleNormal="70" workbookViewId="0">
      <selection activeCell="F8" sqref="F8"/>
    </sheetView>
  </sheetViews>
  <sheetFormatPr baseColWidth="10" defaultRowHeight="15" x14ac:dyDescent="0.25"/>
  <cols>
    <col min="1" max="1" width="9.42578125" style="1" customWidth="1"/>
    <col min="2" max="2" width="22" style="1" customWidth="1"/>
    <col min="3" max="3" width="10.140625" style="1" customWidth="1"/>
    <col min="4" max="4" width="9.85546875" style="1" customWidth="1"/>
    <col min="5" max="5" width="19.28515625" style="1" customWidth="1"/>
    <col min="6" max="6" width="27.28515625" style="1" customWidth="1"/>
    <col min="7" max="7" width="29.140625" style="1" customWidth="1"/>
    <col min="8" max="8" width="27.5703125" style="1" customWidth="1"/>
    <col min="9" max="9" width="17.85546875" style="1" customWidth="1"/>
    <col min="10" max="10" width="30.28515625" style="1" customWidth="1"/>
    <col min="11" max="11" width="29.7109375" style="1" customWidth="1"/>
    <col min="12" max="12" width="29.85546875" style="1" customWidth="1"/>
    <col min="13" max="13" width="28.28515625" style="1" customWidth="1"/>
    <col min="14" max="14" width="28.7109375" style="1" customWidth="1"/>
    <col min="15" max="15" width="27.28515625" style="1" customWidth="1"/>
    <col min="16" max="16" width="27.5703125" style="1" customWidth="1"/>
    <col min="17" max="17" width="31.85546875" style="1" customWidth="1"/>
    <col min="18" max="18" width="26.28515625" style="1" customWidth="1"/>
    <col min="19" max="19" width="26.42578125" style="1" customWidth="1"/>
    <col min="20" max="20" width="32.140625" style="1" customWidth="1"/>
    <col min="21" max="21" width="27.42578125" style="1" customWidth="1"/>
    <col min="22" max="22" width="30.7109375" style="1" customWidth="1"/>
    <col min="23" max="23" width="27.140625" style="1" customWidth="1"/>
    <col min="24" max="24" width="16.140625" style="1" customWidth="1"/>
    <col min="25" max="25" width="26.85546875" style="1" bestFit="1" customWidth="1"/>
    <col min="26" max="26" width="13.140625" style="1" bestFit="1" customWidth="1"/>
    <col min="27" max="259" width="11.5703125" style="1"/>
    <col min="260" max="260" width="10.5703125" style="1" customWidth="1"/>
    <col min="261" max="261" width="16.42578125" style="1" customWidth="1"/>
    <col min="262" max="262" width="11.5703125" style="1"/>
    <col min="263" max="263" width="10.85546875" style="1" customWidth="1"/>
    <col min="264" max="264" width="15.5703125" style="1" bestFit="1" customWidth="1"/>
    <col min="265" max="266" width="12.140625" style="1" bestFit="1" customWidth="1"/>
    <col min="267" max="267" width="15.42578125" style="1" customWidth="1"/>
    <col min="268" max="268" width="17" style="1" customWidth="1"/>
    <col min="269" max="269" width="15.42578125" style="1" customWidth="1"/>
    <col min="270" max="270" width="15.5703125" style="1" bestFit="1" customWidth="1"/>
    <col min="271" max="271" width="15.42578125" style="1" customWidth="1"/>
    <col min="272" max="272" width="20.140625" style="1" customWidth="1"/>
    <col min="273" max="273" width="12.140625" style="1" bestFit="1" customWidth="1"/>
    <col min="274" max="274" width="13.140625" style="1" customWidth="1"/>
    <col min="275" max="275" width="16.42578125" style="1" customWidth="1"/>
    <col min="276" max="277" width="14.5703125" style="1" customWidth="1"/>
    <col min="278" max="278" width="20.42578125" style="1" customWidth="1"/>
    <col min="279" max="279" width="14.5703125" style="1" customWidth="1"/>
    <col min="280" max="280" width="16.42578125" style="1" customWidth="1"/>
    <col min="281" max="281" width="14.5703125" style="1" customWidth="1"/>
    <col min="282" max="515" width="11.5703125" style="1"/>
    <col min="516" max="516" width="10.5703125" style="1" customWidth="1"/>
    <col min="517" max="517" width="16.42578125" style="1" customWidth="1"/>
    <col min="518" max="518" width="11.5703125" style="1"/>
    <col min="519" max="519" width="10.85546875" style="1" customWidth="1"/>
    <col min="520" max="520" width="15.5703125" style="1" bestFit="1" customWidth="1"/>
    <col min="521" max="522" width="12.140625" style="1" bestFit="1" customWidth="1"/>
    <col min="523" max="523" width="15.42578125" style="1" customWidth="1"/>
    <col min="524" max="524" width="17" style="1" customWidth="1"/>
    <col min="525" max="525" width="15.42578125" style="1" customWidth="1"/>
    <col min="526" max="526" width="15.5703125" style="1" bestFit="1" customWidth="1"/>
    <col min="527" max="527" width="15.42578125" style="1" customWidth="1"/>
    <col min="528" max="528" width="20.140625" style="1" customWidth="1"/>
    <col min="529" max="529" width="12.140625" style="1" bestFit="1" customWidth="1"/>
    <col min="530" max="530" width="13.140625" style="1" customWidth="1"/>
    <col min="531" max="531" width="16.42578125" style="1" customWidth="1"/>
    <col min="532" max="533" width="14.5703125" style="1" customWidth="1"/>
    <col min="534" max="534" width="20.42578125" style="1" customWidth="1"/>
    <col min="535" max="535" width="14.5703125" style="1" customWidth="1"/>
    <col min="536" max="536" width="16.42578125" style="1" customWidth="1"/>
    <col min="537" max="537" width="14.5703125" style="1" customWidth="1"/>
    <col min="538" max="771" width="11.5703125" style="1"/>
    <col min="772" max="772" width="10.5703125" style="1" customWidth="1"/>
    <col min="773" max="773" width="16.42578125" style="1" customWidth="1"/>
    <col min="774" max="774" width="11.5703125" style="1"/>
    <col min="775" max="775" width="10.85546875" style="1" customWidth="1"/>
    <col min="776" max="776" width="15.5703125" style="1" bestFit="1" customWidth="1"/>
    <col min="777" max="778" width="12.140625" style="1" bestFit="1" customWidth="1"/>
    <col min="779" max="779" width="15.42578125" style="1" customWidth="1"/>
    <col min="780" max="780" width="17" style="1" customWidth="1"/>
    <col min="781" max="781" width="15.42578125" style="1" customWidth="1"/>
    <col min="782" max="782" width="15.5703125" style="1" bestFit="1" customWidth="1"/>
    <col min="783" max="783" width="15.42578125" style="1" customWidth="1"/>
    <col min="784" max="784" width="20.140625" style="1" customWidth="1"/>
    <col min="785" max="785" width="12.140625" style="1" bestFit="1" customWidth="1"/>
    <col min="786" max="786" width="13.140625" style="1" customWidth="1"/>
    <col min="787" max="787" width="16.42578125" style="1" customWidth="1"/>
    <col min="788" max="789" width="14.5703125" style="1" customWidth="1"/>
    <col min="790" max="790" width="20.42578125" style="1" customWidth="1"/>
    <col min="791" max="791" width="14.5703125" style="1" customWidth="1"/>
    <col min="792" max="792" width="16.42578125" style="1" customWidth="1"/>
    <col min="793" max="793" width="14.5703125" style="1" customWidth="1"/>
    <col min="794" max="1027" width="11.5703125" style="1"/>
    <col min="1028" max="1028" width="10.5703125" style="1" customWidth="1"/>
    <col min="1029" max="1029" width="16.42578125" style="1" customWidth="1"/>
    <col min="1030" max="1030" width="11.5703125" style="1"/>
    <col min="1031" max="1031" width="10.85546875" style="1" customWidth="1"/>
    <col min="1032" max="1032" width="15.5703125" style="1" bestFit="1" customWidth="1"/>
    <col min="1033" max="1034" width="12.140625" style="1" bestFit="1" customWidth="1"/>
    <col min="1035" max="1035" width="15.42578125" style="1" customWidth="1"/>
    <col min="1036" max="1036" width="17" style="1" customWidth="1"/>
    <col min="1037" max="1037" width="15.42578125" style="1" customWidth="1"/>
    <col min="1038" max="1038" width="15.5703125" style="1" bestFit="1" customWidth="1"/>
    <col min="1039" max="1039" width="15.42578125" style="1" customWidth="1"/>
    <col min="1040" max="1040" width="20.140625" style="1" customWidth="1"/>
    <col min="1041" max="1041" width="12.140625" style="1" bestFit="1" customWidth="1"/>
    <col min="1042" max="1042" width="13.140625" style="1" customWidth="1"/>
    <col min="1043" max="1043" width="16.42578125" style="1" customWidth="1"/>
    <col min="1044" max="1045" width="14.5703125" style="1" customWidth="1"/>
    <col min="1046" max="1046" width="20.42578125" style="1" customWidth="1"/>
    <col min="1047" max="1047" width="14.5703125" style="1" customWidth="1"/>
    <col min="1048" max="1048" width="16.42578125" style="1" customWidth="1"/>
    <col min="1049" max="1049" width="14.5703125" style="1" customWidth="1"/>
    <col min="1050" max="1283" width="11.5703125" style="1"/>
    <col min="1284" max="1284" width="10.5703125" style="1" customWidth="1"/>
    <col min="1285" max="1285" width="16.42578125" style="1" customWidth="1"/>
    <col min="1286" max="1286" width="11.5703125" style="1"/>
    <col min="1287" max="1287" width="10.85546875" style="1" customWidth="1"/>
    <col min="1288" max="1288" width="15.5703125" style="1" bestFit="1" customWidth="1"/>
    <col min="1289" max="1290" width="12.140625" style="1" bestFit="1" customWidth="1"/>
    <col min="1291" max="1291" width="15.42578125" style="1" customWidth="1"/>
    <col min="1292" max="1292" width="17" style="1" customWidth="1"/>
    <col min="1293" max="1293" width="15.42578125" style="1" customWidth="1"/>
    <col min="1294" max="1294" width="15.5703125" style="1" bestFit="1" customWidth="1"/>
    <col min="1295" max="1295" width="15.42578125" style="1" customWidth="1"/>
    <col min="1296" max="1296" width="20.140625" style="1" customWidth="1"/>
    <col min="1297" max="1297" width="12.140625" style="1" bestFit="1" customWidth="1"/>
    <col min="1298" max="1298" width="13.140625" style="1" customWidth="1"/>
    <col min="1299" max="1299" width="16.42578125" style="1" customWidth="1"/>
    <col min="1300" max="1301" width="14.5703125" style="1" customWidth="1"/>
    <col min="1302" max="1302" width="20.42578125" style="1" customWidth="1"/>
    <col min="1303" max="1303" width="14.5703125" style="1" customWidth="1"/>
    <col min="1304" max="1304" width="16.42578125" style="1" customWidth="1"/>
    <col min="1305" max="1305" width="14.5703125" style="1" customWidth="1"/>
    <col min="1306" max="1539" width="11.5703125" style="1"/>
    <col min="1540" max="1540" width="10.5703125" style="1" customWidth="1"/>
    <col min="1541" max="1541" width="16.42578125" style="1" customWidth="1"/>
    <col min="1542" max="1542" width="11.5703125" style="1"/>
    <col min="1543" max="1543" width="10.85546875" style="1" customWidth="1"/>
    <col min="1544" max="1544" width="15.5703125" style="1" bestFit="1" customWidth="1"/>
    <col min="1545" max="1546" width="12.140625" style="1" bestFit="1" customWidth="1"/>
    <col min="1547" max="1547" width="15.42578125" style="1" customWidth="1"/>
    <col min="1548" max="1548" width="17" style="1" customWidth="1"/>
    <col min="1549" max="1549" width="15.42578125" style="1" customWidth="1"/>
    <col min="1550" max="1550" width="15.5703125" style="1" bestFit="1" customWidth="1"/>
    <col min="1551" max="1551" width="15.42578125" style="1" customWidth="1"/>
    <col min="1552" max="1552" width="20.140625" style="1" customWidth="1"/>
    <col min="1553" max="1553" width="12.140625" style="1" bestFit="1" customWidth="1"/>
    <col min="1554" max="1554" width="13.140625" style="1" customWidth="1"/>
    <col min="1555" max="1555" width="16.42578125" style="1" customWidth="1"/>
    <col min="1556" max="1557" width="14.5703125" style="1" customWidth="1"/>
    <col min="1558" max="1558" width="20.42578125" style="1" customWidth="1"/>
    <col min="1559" max="1559" width="14.5703125" style="1" customWidth="1"/>
    <col min="1560" max="1560" width="16.42578125" style="1" customWidth="1"/>
    <col min="1561" max="1561" width="14.5703125" style="1" customWidth="1"/>
    <col min="1562" max="1795" width="11.5703125" style="1"/>
    <col min="1796" max="1796" width="10.5703125" style="1" customWidth="1"/>
    <col min="1797" max="1797" width="16.42578125" style="1" customWidth="1"/>
    <col min="1798" max="1798" width="11.5703125" style="1"/>
    <col min="1799" max="1799" width="10.85546875" style="1" customWidth="1"/>
    <col min="1800" max="1800" width="15.5703125" style="1" bestFit="1" customWidth="1"/>
    <col min="1801" max="1802" width="12.140625" style="1" bestFit="1" customWidth="1"/>
    <col min="1803" max="1803" width="15.42578125" style="1" customWidth="1"/>
    <col min="1804" max="1804" width="17" style="1" customWidth="1"/>
    <col min="1805" max="1805" width="15.42578125" style="1" customWidth="1"/>
    <col min="1806" max="1806" width="15.5703125" style="1" bestFit="1" customWidth="1"/>
    <col min="1807" max="1807" width="15.42578125" style="1" customWidth="1"/>
    <col min="1808" max="1808" width="20.140625" style="1" customWidth="1"/>
    <col min="1809" max="1809" width="12.140625" style="1" bestFit="1" customWidth="1"/>
    <col min="1810" max="1810" width="13.140625" style="1" customWidth="1"/>
    <col min="1811" max="1811" width="16.42578125" style="1" customWidth="1"/>
    <col min="1812" max="1813" width="14.5703125" style="1" customWidth="1"/>
    <col min="1814" max="1814" width="20.42578125" style="1" customWidth="1"/>
    <col min="1815" max="1815" width="14.5703125" style="1" customWidth="1"/>
    <col min="1816" max="1816" width="16.42578125" style="1" customWidth="1"/>
    <col min="1817" max="1817" width="14.5703125" style="1" customWidth="1"/>
    <col min="1818" max="2051" width="11.5703125" style="1"/>
    <col min="2052" max="2052" width="10.5703125" style="1" customWidth="1"/>
    <col min="2053" max="2053" width="16.42578125" style="1" customWidth="1"/>
    <col min="2054" max="2054" width="11.5703125" style="1"/>
    <col min="2055" max="2055" width="10.85546875" style="1" customWidth="1"/>
    <col min="2056" max="2056" width="15.5703125" style="1" bestFit="1" customWidth="1"/>
    <col min="2057" max="2058" width="12.140625" style="1" bestFit="1" customWidth="1"/>
    <col min="2059" max="2059" width="15.42578125" style="1" customWidth="1"/>
    <col min="2060" max="2060" width="17" style="1" customWidth="1"/>
    <col min="2061" max="2061" width="15.42578125" style="1" customWidth="1"/>
    <col min="2062" max="2062" width="15.5703125" style="1" bestFit="1" customWidth="1"/>
    <col min="2063" max="2063" width="15.42578125" style="1" customWidth="1"/>
    <col min="2064" max="2064" width="20.140625" style="1" customWidth="1"/>
    <col min="2065" max="2065" width="12.140625" style="1" bestFit="1" customWidth="1"/>
    <col min="2066" max="2066" width="13.140625" style="1" customWidth="1"/>
    <col min="2067" max="2067" width="16.42578125" style="1" customWidth="1"/>
    <col min="2068" max="2069" width="14.5703125" style="1" customWidth="1"/>
    <col min="2070" max="2070" width="20.42578125" style="1" customWidth="1"/>
    <col min="2071" max="2071" width="14.5703125" style="1" customWidth="1"/>
    <col min="2072" max="2072" width="16.42578125" style="1" customWidth="1"/>
    <col min="2073" max="2073" width="14.5703125" style="1" customWidth="1"/>
    <col min="2074" max="2307" width="11.5703125" style="1"/>
    <col min="2308" max="2308" width="10.5703125" style="1" customWidth="1"/>
    <col min="2309" max="2309" width="16.42578125" style="1" customWidth="1"/>
    <col min="2310" max="2310" width="11.5703125" style="1"/>
    <col min="2311" max="2311" width="10.85546875" style="1" customWidth="1"/>
    <col min="2312" max="2312" width="15.5703125" style="1" bestFit="1" customWidth="1"/>
    <col min="2313" max="2314" width="12.140625" style="1" bestFit="1" customWidth="1"/>
    <col min="2315" max="2315" width="15.42578125" style="1" customWidth="1"/>
    <col min="2316" max="2316" width="17" style="1" customWidth="1"/>
    <col min="2317" max="2317" width="15.42578125" style="1" customWidth="1"/>
    <col min="2318" max="2318" width="15.5703125" style="1" bestFit="1" customWidth="1"/>
    <col min="2319" max="2319" width="15.42578125" style="1" customWidth="1"/>
    <col min="2320" max="2320" width="20.140625" style="1" customWidth="1"/>
    <col min="2321" max="2321" width="12.140625" style="1" bestFit="1" customWidth="1"/>
    <col min="2322" max="2322" width="13.140625" style="1" customWidth="1"/>
    <col min="2323" max="2323" width="16.42578125" style="1" customWidth="1"/>
    <col min="2324" max="2325" width="14.5703125" style="1" customWidth="1"/>
    <col min="2326" max="2326" width="20.42578125" style="1" customWidth="1"/>
    <col min="2327" max="2327" width="14.5703125" style="1" customWidth="1"/>
    <col min="2328" max="2328" width="16.42578125" style="1" customWidth="1"/>
    <col min="2329" max="2329" width="14.5703125" style="1" customWidth="1"/>
    <col min="2330" max="2563" width="11.5703125" style="1"/>
    <col min="2564" max="2564" width="10.5703125" style="1" customWidth="1"/>
    <col min="2565" max="2565" width="16.42578125" style="1" customWidth="1"/>
    <col min="2566" max="2566" width="11.5703125" style="1"/>
    <col min="2567" max="2567" width="10.85546875" style="1" customWidth="1"/>
    <col min="2568" max="2568" width="15.5703125" style="1" bestFit="1" customWidth="1"/>
    <col min="2569" max="2570" width="12.140625" style="1" bestFit="1" customWidth="1"/>
    <col min="2571" max="2571" width="15.42578125" style="1" customWidth="1"/>
    <col min="2572" max="2572" width="17" style="1" customWidth="1"/>
    <col min="2573" max="2573" width="15.42578125" style="1" customWidth="1"/>
    <col min="2574" max="2574" width="15.5703125" style="1" bestFit="1" customWidth="1"/>
    <col min="2575" max="2575" width="15.42578125" style="1" customWidth="1"/>
    <col min="2576" max="2576" width="20.140625" style="1" customWidth="1"/>
    <col min="2577" max="2577" width="12.140625" style="1" bestFit="1" customWidth="1"/>
    <col min="2578" max="2578" width="13.140625" style="1" customWidth="1"/>
    <col min="2579" max="2579" width="16.42578125" style="1" customWidth="1"/>
    <col min="2580" max="2581" width="14.5703125" style="1" customWidth="1"/>
    <col min="2582" max="2582" width="20.42578125" style="1" customWidth="1"/>
    <col min="2583" max="2583" width="14.5703125" style="1" customWidth="1"/>
    <col min="2584" max="2584" width="16.42578125" style="1" customWidth="1"/>
    <col min="2585" max="2585" width="14.5703125" style="1" customWidth="1"/>
    <col min="2586" max="2819" width="11.5703125" style="1"/>
    <col min="2820" max="2820" width="10.5703125" style="1" customWidth="1"/>
    <col min="2821" max="2821" width="16.42578125" style="1" customWidth="1"/>
    <col min="2822" max="2822" width="11.5703125" style="1"/>
    <col min="2823" max="2823" width="10.85546875" style="1" customWidth="1"/>
    <col min="2824" max="2824" width="15.5703125" style="1" bestFit="1" customWidth="1"/>
    <col min="2825" max="2826" width="12.140625" style="1" bestFit="1" customWidth="1"/>
    <col min="2827" max="2827" width="15.42578125" style="1" customWidth="1"/>
    <col min="2828" max="2828" width="17" style="1" customWidth="1"/>
    <col min="2829" max="2829" width="15.42578125" style="1" customWidth="1"/>
    <col min="2830" max="2830" width="15.5703125" style="1" bestFit="1" customWidth="1"/>
    <col min="2831" max="2831" width="15.42578125" style="1" customWidth="1"/>
    <col min="2832" max="2832" width="20.140625" style="1" customWidth="1"/>
    <col min="2833" max="2833" width="12.140625" style="1" bestFit="1" customWidth="1"/>
    <col min="2834" max="2834" width="13.140625" style="1" customWidth="1"/>
    <col min="2835" max="2835" width="16.42578125" style="1" customWidth="1"/>
    <col min="2836" max="2837" width="14.5703125" style="1" customWidth="1"/>
    <col min="2838" max="2838" width="20.42578125" style="1" customWidth="1"/>
    <col min="2839" max="2839" width="14.5703125" style="1" customWidth="1"/>
    <col min="2840" max="2840" width="16.42578125" style="1" customWidth="1"/>
    <col min="2841" max="2841" width="14.5703125" style="1" customWidth="1"/>
    <col min="2842" max="3075" width="11.5703125" style="1"/>
    <col min="3076" max="3076" width="10.5703125" style="1" customWidth="1"/>
    <col min="3077" max="3077" width="16.42578125" style="1" customWidth="1"/>
    <col min="3078" max="3078" width="11.5703125" style="1"/>
    <col min="3079" max="3079" width="10.85546875" style="1" customWidth="1"/>
    <col min="3080" max="3080" width="15.5703125" style="1" bestFit="1" customWidth="1"/>
    <col min="3081" max="3082" width="12.140625" style="1" bestFit="1" customWidth="1"/>
    <col min="3083" max="3083" width="15.42578125" style="1" customWidth="1"/>
    <col min="3084" max="3084" width="17" style="1" customWidth="1"/>
    <col min="3085" max="3085" width="15.42578125" style="1" customWidth="1"/>
    <col min="3086" max="3086" width="15.5703125" style="1" bestFit="1" customWidth="1"/>
    <col min="3087" max="3087" width="15.42578125" style="1" customWidth="1"/>
    <col min="3088" max="3088" width="20.140625" style="1" customWidth="1"/>
    <col min="3089" max="3089" width="12.140625" style="1" bestFit="1" customWidth="1"/>
    <col min="3090" max="3090" width="13.140625" style="1" customWidth="1"/>
    <col min="3091" max="3091" width="16.42578125" style="1" customWidth="1"/>
    <col min="3092" max="3093" width="14.5703125" style="1" customWidth="1"/>
    <col min="3094" max="3094" width="20.42578125" style="1" customWidth="1"/>
    <col min="3095" max="3095" width="14.5703125" style="1" customWidth="1"/>
    <col min="3096" max="3096" width="16.42578125" style="1" customWidth="1"/>
    <col min="3097" max="3097" width="14.5703125" style="1" customWidth="1"/>
    <col min="3098" max="3331" width="11.5703125" style="1"/>
    <col min="3332" max="3332" width="10.5703125" style="1" customWidth="1"/>
    <col min="3333" max="3333" width="16.42578125" style="1" customWidth="1"/>
    <col min="3334" max="3334" width="11.5703125" style="1"/>
    <col min="3335" max="3335" width="10.85546875" style="1" customWidth="1"/>
    <col min="3336" max="3336" width="15.5703125" style="1" bestFit="1" customWidth="1"/>
    <col min="3337" max="3338" width="12.140625" style="1" bestFit="1" customWidth="1"/>
    <col min="3339" max="3339" width="15.42578125" style="1" customWidth="1"/>
    <col min="3340" max="3340" width="17" style="1" customWidth="1"/>
    <col min="3341" max="3341" width="15.42578125" style="1" customWidth="1"/>
    <col min="3342" max="3342" width="15.5703125" style="1" bestFit="1" customWidth="1"/>
    <col min="3343" max="3343" width="15.42578125" style="1" customWidth="1"/>
    <col min="3344" max="3344" width="20.140625" style="1" customWidth="1"/>
    <col min="3345" max="3345" width="12.140625" style="1" bestFit="1" customWidth="1"/>
    <col min="3346" max="3346" width="13.140625" style="1" customWidth="1"/>
    <col min="3347" max="3347" width="16.42578125" style="1" customWidth="1"/>
    <col min="3348" max="3349" width="14.5703125" style="1" customWidth="1"/>
    <col min="3350" max="3350" width="20.42578125" style="1" customWidth="1"/>
    <col min="3351" max="3351" width="14.5703125" style="1" customWidth="1"/>
    <col min="3352" max="3352" width="16.42578125" style="1" customWidth="1"/>
    <col min="3353" max="3353" width="14.5703125" style="1" customWidth="1"/>
    <col min="3354" max="3587" width="11.5703125" style="1"/>
    <col min="3588" max="3588" width="10.5703125" style="1" customWidth="1"/>
    <col min="3589" max="3589" width="16.42578125" style="1" customWidth="1"/>
    <col min="3590" max="3590" width="11.5703125" style="1"/>
    <col min="3591" max="3591" width="10.85546875" style="1" customWidth="1"/>
    <col min="3592" max="3592" width="15.5703125" style="1" bestFit="1" customWidth="1"/>
    <col min="3593" max="3594" width="12.140625" style="1" bestFit="1" customWidth="1"/>
    <col min="3595" max="3595" width="15.42578125" style="1" customWidth="1"/>
    <col min="3596" max="3596" width="17" style="1" customWidth="1"/>
    <col min="3597" max="3597" width="15.42578125" style="1" customWidth="1"/>
    <col min="3598" max="3598" width="15.5703125" style="1" bestFit="1" customWidth="1"/>
    <col min="3599" max="3599" width="15.42578125" style="1" customWidth="1"/>
    <col min="3600" max="3600" width="20.140625" style="1" customWidth="1"/>
    <col min="3601" max="3601" width="12.140625" style="1" bestFit="1" customWidth="1"/>
    <col min="3602" max="3602" width="13.140625" style="1" customWidth="1"/>
    <col min="3603" max="3603" width="16.42578125" style="1" customWidth="1"/>
    <col min="3604" max="3605" width="14.5703125" style="1" customWidth="1"/>
    <col min="3606" max="3606" width="20.42578125" style="1" customWidth="1"/>
    <col min="3607" max="3607" width="14.5703125" style="1" customWidth="1"/>
    <col min="3608" max="3608" width="16.42578125" style="1" customWidth="1"/>
    <col min="3609" max="3609" width="14.5703125" style="1" customWidth="1"/>
    <col min="3610" max="3843" width="11.5703125" style="1"/>
    <col min="3844" max="3844" width="10.5703125" style="1" customWidth="1"/>
    <col min="3845" max="3845" width="16.42578125" style="1" customWidth="1"/>
    <col min="3846" max="3846" width="11.5703125" style="1"/>
    <col min="3847" max="3847" width="10.85546875" style="1" customWidth="1"/>
    <col min="3848" max="3848" width="15.5703125" style="1" bestFit="1" customWidth="1"/>
    <col min="3849" max="3850" width="12.140625" style="1" bestFit="1" customWidth="1"/>
    <col min="3851" max="3851" width="15.42578125" style="1" customWidth="1"/>
    <col min="3852" max="3852" width="17" style="1" customWidth="1"/>
    <col min="3853" max="3853" width="15.42578125" style="1" customWidth="1"/>
    <col min="3854" max="3854" width="15.5703125" style="1" bestFit="1" customWidth="1"/>
    <col min="3855" max="3855" width="15.42578125" style="1" customWidth="1"/>
    <col min="3856" max="3856" width="20.140625" style="1" customWidth="1"/>
    <col min="3857" max="3857" width="12.140625" style="1" bestFit="1" customWidth="1"/>
    <col min="3858" max="3858" width="13.140625" style="1" customWidth="1"/>
    <col min="3859" max="3859" width="16.42578125" style="1" customWidth="1"/>
    <col min="3860" max="3861" width="14.5703125" style="1" customWidth="1"/>
    <col min="3862" max="3862" width="20.42578125" style="1" customWidth="1"/>
    <col min="3863" max="3863" width="14.5703125" style="1" customWidth="1"/>
    <col min="3864" max="3864" width="16.42578125" style="1" customWidth="1"/>
    <col min="3865" max="3865" width="14.5703125" style="1" customWidth="1"/>
    <col min="3866" max="4099" width="11.5703125" style="1"/>
    <col min="4100" max="4100" width="10.5703125" style="1" customWidth="1"/>
    <col min="4101" max="4101" width="16.42578125" style="1" customWidth="1"/>
    <col min="4102" max="4102" width="11.5703125" style="1"/>
    <col min="4103" max="4103" width="10.85546875" style="1" customWidth="1"/>
    <col min="4104" max="4104" width="15.5703125" style="1" bestFit="1" customWidth="1"/>
    <col min="4105" max="4106" width="12.140625" style="1" bestFit="1" customWidth="1"/>
    <col min="4107" max="4107" width="15.42578125" style="1" customWidth="1"/>
    <col min="4108" max="4108" width="17" style="1" customWidth="1"/>
    <col min="4109" max="4109" width="15.42578125" style="1" customWidth="1"/>
    <col min="4110" max="4110" width="15.5703125" style="1" bestFit="1" customWidth="1"/>
    <col min="4111" max="4111" width="15.42578125" style="1" customWidth="1"/>
    <col min="4112" max="4112" width="20.140625" style="1" customWidth="1"/>
    <col min="4113" max="4113" width="12.140625" style="1" bestFit="1" customWidth="1"/>
    <col min="4114" max="4114" width="13.140625" style="1" customWidth="1"/>
    <col min="4115" max="4115" width="16.42578125" style="1" customWidth="1"/>
    <col min="4116" max="4117" width="14.5703125" style="1" customWidth="1"/>
    <col min="4118" max="4118" width="20.42578125" style="1" customWidth="1"/>
    <col min="4119" max="4119" width="14.5703125" style="1" customWidth="1"/>
    <col min="4120" max="4120" width="16.42578125" style="1" customWidth="1"/>
    <col min="4121" max="4121" width="14.5703125" style="1" customWidth="1"/>
    <col min="4122" max="4355" width="11.5703125" style="1"/>
    <col min="4356" max="4356" width="10.5703125" style="1" customWidth="1"/>
    <col min="4357" max="4357" width="16.42578125" style="1" customWidth="1"/>
    <col min="4358" max="4358" width="11.5703125" style="1"/>
    <col min="4359" max="4359" width="10.85546875" style="1" customWidth="1"/>
    <col min="4360" max="4360" width="15.5703125" style="1" bestFit="1" customWidth="1"/>
    <col min="4361" max="4362" width="12.140625" style="1" bestFit="1" customWidth="1"/>
    <col min="4363" max="4363" width="15.42578125" style="1" customWidth="1"/>
    <col min="4364" max="4364" width="17" style="1" customWidth="1"/>
    <col min="4365" max="4365" width="15.42578125" style="1" customWidth="1"/>
    <col min="4366" max="4366" width="15.5703125" style="1" bestFit="1" customWidth="1"/>
    <col min="4367" max="4367" width="15.42578125" style="1" customWidth="1"/>
    <col min="4368" max="4368" width="20.140625" style="1" customWidth="1"/>
    <col min="4369" max="4369" width="12.140625" style="1" bestFit="1" customWidth="1"/>
    <col min="4370" max="4370" width="13.140625" style="1" customWidth="1"/>
    <col min="4371" max="4371" width="16.42578125" style="1" customWidth="1"/>
    <col min="4372" max="4373" width="14.5703125" style="1" customWidth="1"/>
    <col min="4374" max="4374" width="20.42578125" style="1" customWidth="1"/>
    <col min="4375" max="4375" width="14.5703125" style="1" customWidth="1"/>
    <col min="4376" max="4376" width="16.42578125" style="1" customWidth="1"/>
    <col min="4377" max="4377" width="14.5703125" style="1" customWidth="1"/>
    <col min="4378" max="4611" width="11.5703125" style="1"/>
    <col min="4612" max="4612" width="10.5703125" style="1" customWidth="1"/>
    <col min="4613" max="4613" width="16.42578125" style="1" customWidth="1"/>
    <col min="4614" max="4614" width="11.5703125" style="1"/>
    <col min="4615" max="4615" width="10.85546875" style="1" customWidth="1"/>
    <col min="4616" max="4616" width="15.5703125" style="1" bestFit="1" customWidth="1"/>
    <col min="4617" max="4618" width="12.140625" style="1" bestFit="1" customWidth="1"/>
    <col min="4619" max="4619" width="15.42578125" style="1" customWidth="1"/>
    <col min="4620" max="4620" width="17" style="1" customWidth="1"/>
    <col min="4621" max="4621" width="15.42578125" style="1" customWidth="1"/>
    <col min="4622" max="4622" width="15.5703125" style="1" bestFit="1" customWidth="1"/>
    <col min="4623" max="4623" width="15.42578125" style="1" customWidth="1"/>
    <col min="4624" max="4624" width="20.140625" style="1" customWidth="1"/>
    <col min="4625" max="4625" width="12.140625" style="1" bestFit="1" customWidth="1"/>
    <col min="4626" max="4626" width="13.140625" style="1" customWidth="1"/>
    <col min="4627" max="4627" width="16.42578125" style="1" customWidth="1"/>
    <col min="4628" max="4629" width="14.5703125" style="1" customWidth="1"/>
    <col min="4630" max="4630" width="20.42578125" style="1" customWidth="1"/>
    <col min="4631" max="4631" width="14.5703125" style="1" customWidth="1"/>
    <col min="4632" max="4632" width="16.42578125" style="1" customWidth="1"/>
    <col min="4633" max="4633" width="14.5703125" style="1" customWidth="1"/>
    <col min="4634" max="4867" width="11.5703125" style="1"/>
    <col min="4868" max="4868" width="10.5703125" style="1" customWidth="1"/>
    <col min="4869" max="4869" width="16.42578125" style="1" customWidth="1"/>
    <col min="4870" max="4870" width="11.5703125" style="1"/>
    <col min="4871" max="4871" width="10.85546875" style="1" customWidth="1"/>
    <col min="4872" max="4872" width="15.5703125" style="1" bestFit="1" customWidth="1"/>
    <col min="4873" max="4874" width="12.140625" style="1" bestFit="1" customWidth="1"/>
    <col min="4875" max="4875" width="15.42578125" style="1" customWidth="1"/>
    <col min="4876" max="4876" width="17" style="1" customWidth="1"/>
    <col min="4877" max="4877" width="15.42578125" style="1" customWidth="1"/>
    <col min="4878" max="4878" width="15.5703125" style="1" bestFit="1" customWidth="1"/>
    <col min="4879" max="4879" width="15.42578125" style="1" customWidth="1"/>
    <col min="4880" max="4880" width="20.140625" style="1" customWidth="1"/>
    <col min="4881" max="4881" width="12.140625" style="1" bestFit="1" customWidth="1"/>
    <col min="4882" max="4882" width="13.140625" style="1" customWidth="1"/>
    <col min="4883" max="4883" width="16.42578125" style="1" customWidth="1"/>
    <col min="4884" max="4885" width="14.5703125" style="1" customWidth="1"/>
    <col min="4886" max="4886" width="20.42578125" style="1" customWidth="1"/>
    <col min="4887" max="4887" width="14.5703125" style="1" customWidth="1"/>
    <col min="4888" max="4888" width="16.42578125" style="1" customWidth="1"/>
    <col min="4889" max="4889" width="14.5703125" style="1" customWidth="1"/>
    <col min="4890" max="5123" width="11.5703125" style="1"/>
    <col min="5124" max="5124" width="10.5703125" style="1" customWidth="1"/>
    <col min="5125" max="5125" width="16.42578125" style="1" customWidth="1"/>
    <col min="5126" max="5126" width="11.5703125" style="1"/>
    <col min="5127" max="5127" width="10.85546875" style="1" customWidth="1"/>
    <col min="5128" max="5128" width="15.5703125" style="1" bestFit="1" customWidth="1"/>
    <col min="5129" max="5130" width="12.140625" style="1" bestFit="1" customWidth="1"/>
    <col min="5131" max="5131" width="15.42578125" style="1" customWidth="1"/>
    <col min="5132" max="5132" width="17" style="1" customWidth="1"/>
    <col min="5133" max="5133" width="15.42578125" style="1" customWidth="1"/>
    <col min="5134" max="5134" width="15.5703125" style="1" bestFit="1" customWidth="1"/>
    <col min="5135" max="5135" width="15.42578125" style="1" customWidth="1"/>
    <col min="5136" max="5136" width="20.140625" style="1" customWidth="1"/>
    <col min="5137" max="5137" width="12.140625" style="1" bestFit="1" customWidth="1"/>
    <col min="5138" max="5138" width="13.140625" style="1" customWidth="1"/>
    <col min="5139" max="5139" width="16.42578125" style="1" customWidth="1"/>
    <col min="5140" max="5141" width="14.5703125" style="1" customWidth="1"/>
    <col min="5142" max="5142" width="20.42578125" style="1" customWidth="1"/>
    <col min="5143" max="5143" width="14.5703125" style="1" customWidth="1"/>
    <col min="5144" max="5144" width="16.42578125" style="1" customWidth="1"/>
    <col min="5145" max="5145" width="14.5703125" style="1" customWidth="1"/>
    <col min="5146" max="5379" width="11.5703125" style="1"/>
    <col min="5380" max="5380" width="10.5703125" style="1" customWidth="1"/>
    <col min="5381" max="5381" width="16.42578125" style="1" customWidth="1"/>
    <col min="5382" max="5382" width="11.5703125" style="1"/>
    <col min="5383" max="5383" width="10.85546875" style="1" customWidth="1"/>
    <col min="5384" max="5384" width="15.5703125" style="1" bestFit="1" customWidth="1"/>
    <col min="5385" max="5386" width="12.140625" style="1" bestFit="1" customWidth="1"/>
    <col min="5387" max="5387" width="15.42578125" style="1" customWidth="1"/>
    <col min="5388" max="5388" width="17" style="1" customWidth="1"/>
    <col min="5389" max="5389" width="15.42578125" style="1" customWidth="1"/>
    <col min="5390" max="5390" width="15.5703125" style="1" bestFit="1" customWidth="1"/>
    <col min="5391" max="5391" width="15.42578125" style="1" customWidth="1"/>
    <col min="5392" max="5392" width="20.140625" style="1" customWidth="1"/>
    <col min="5393" max="5393" width="12.140625" style="1" bestFit="1" customWidth="1"/>
    <col min="5394" max="5394" width="13.140625" style="1" customWidth="1"/>
    <col min="5395" max="5395" width="16.42578125" style="1" customWidth="1"/>
    <col min="5396" max="5397" width="14.5703125" style="1" customWidth="1"/>
    <col min="5398" max="5398" width="20.42578125" style="1" customWidth="1"/>
    <col min="5399" max="5399" width="14.5703125" style="1" customWidth="1"/>
    <col min="5400" max="5400" width="16.42578125" style="1" customWidth="1"/>
    <col min="5401" max="5401" width="14.5703125" style="1" customWidth="1"/>
    <col min="5402" max="5635" width="11.5703125" style="1"/>
    <col min="5636" max="5636" width="10.5703125" style="1" customWidth="1"/>
    <col min="5637" max="5637" width="16.42578125" style="1" customWidth="1"/>
    <col min="5638" max="5638" width="11.5703125" style="1"/>
    <col min="5639" max="5639" width="10.85546875" style="1" customWidth="1"/>
    <col min="5640" max="5640" width="15.5703125" style="1" bestFit="1" customWidth="1"/>
    <col min="5641" max="5642" width="12.140625" style="1" bestFit="1" customWidth="1"/>
    <col min="5643" max="5643" width="15.42578125" style="1" customWidth="1"/>
    <col min="5644" max="5644" width="17" style="1" customWidth="1"/>
    <col min="5645" max="5645" width="15.42578125" style="1" customWidth="1"/>
    <col min="5646" max="5646" width="15.5703125" style="1" bestFit="1" customWidth="1"/>
    <col min="5647" max="5647" width="15.42578125" style="1" customWidth="1"/>
    <col min="5648" max="5648" width="20.140625" style="1" customWidth="1"/>
    <col min="5649" max="5649" width="12.140625" style="1" bestFit="1" customWidth="1"/>
    <col min="5650" max="5650" width="13.140625" style="1" customWidth="1"/>
    <col min="5651" max="5651" width="16.42578125" style="1" customWidth="1"/>
    <col min="5652" max="5653" width="14.5703125" style="1" customWidth="1"/>
    <col min="5654" max="5654" width="20.42578125" style="1" customWidth="1"/>
    <col min="5655" max="5655" width="14.5703125" style="1" customWidth="1"/>
    <col min="5656" max="5656" width="16.42578125" style="1" customWidth="1"/>
    <col min="5657" max="5657" width="14.5703125" style="1" customWidth="1"/>
    <col min="5658" max="5891" width="11.5703125" style="1"/>
    <col min="5892" max="5892" width="10.5703125" style="1" customWidth="1"/>
    <col min="5893" max="5893" width="16.42578125" style="1" customWidth="1"/>
    <col min="5894" max="5894" width="11.5703125" style="1"/>
    <col min="5895" max="5895" width="10.85546875" style="1" customWidth="1"/>
    <col min="5896" max="5896" width="15.5703125" style="1" bestFit="1" customWidth="1"/>
    <col min="5897" max="5898" width="12.140625" style="1" bestFit="1" customWidth="1"/>
    <col min="5899" max="5899" width="15.42578125" style="1" customWidth="1"/>
    <col min="5900" max="5900" width="17" style="1" customWidth="1"/>
    <col min="5901" max="5901" width="15.42578125" style="1" customWidth="1"/>
    <col min="5902" max="5902" width="15.5703125" style="1" bestFit="1" customWidth="1"/>
    <col min="5903" max="5903" width="15.42578125" style="1" customWidth="1"/>
    <col min="5904" max="5904" width="20.140625" style="1" customWidth="1"/>
    <col min="5905" max="5905" width="12.140625" style="1" bestFit="1" customWidth="1"/>
    <col min="5906" max="5906" width="13.140625" style="1" customWidth="1"/>
    <col min="5907" max="5907" width="16.42578125" style="1" customWidth="1"/>
    <col min="5908" max="5909" width="14.5703125" style="1" customWidth="1"/>
    <col min="5910" max="5910" width="20.42578125" style="1" customWidth="1"/>
    <col min="5911" max="5911" width="14.5703125" style="1" customWidth="1"/>
    <col min="5912" max="5912" width="16.42578125" style="1" customWidth="1"/>
    <col min="5913" max="5913" width="14.5703125" style="1" customWidth="1"/>
    <col min="5914" max="6147" width="11.5703125" style="1"/>
    <col min="6148" max="6148" width="10.5703125" style="1" customWidth="1"/>
    <col min="6149" max="6149" width="16.42578125" style="1" customWidth="1"/>
    <col min="6150" max="6150" width="11.5703125" style="1"/>
    <col min="6151" max="6151" width="10.85546875" style="1" customWidth="1"/>
    <col min="6152" max="6152" width="15.5703125" style="1" bestFit="1" customWidth="1"/>
    <col min="6153" max="6154" width="12.140625" style="1" bestFit="1" customWidth="1"/>
    <col min="6155" max="6155" width="15.42578125" style="1" customWidth="1"/>
    <col min="6156" max="6156" width="17" style="1" customWidth="1"/>
    <col min="6157" max="6157" width="15.42578125" style="1" customWidth="1"/>
    <col min="6158" max="6158" width="15.5703125" style="1" bestFit="1" customWidth="1"/>
    <col min="6159" max="6159" width="15.42578125" style="1" customWidth="1"/>
    <col min="6160" max="6160" width="20.140625" style="1" customWidth="1"/>
    <col min="6161" max="6161" width="12.140625" style="1" bestFit="1" customWidth="1"/>
    <col min="6162" max="6162" width="13.140625" style="1" customWidth="1"/>
    <col min="6163" max="6163" width="16.42578125" style="1" customWidth="1"/>
    <col min="6164" max="6165" width="14.5703125" style="1" customWidth="1"/>
    <col min="6166" max="6166" width="20.42578125" style="1" customWidth="1"/>
    <col min="6167" max="6167" width="14.5703125" style="1" customWidth="1"/>
    <col min="6168" max="6168" width="16.42578125" style="1" customWidth="1"/>
    <col min="6169" max="6169" width="14.5703125" style="1" customWidth="1"/>
    <col min="6170" max="6403" width="11.5703125" style="1"/>
    <col min="6404" max="6404" width="10.5703125" style="1" customWidth="1"/>
    <col min="6405" max="6405" width="16.42578125" style="1" customWidth="1"/>
    <col min="6406" max="6406" width="11.5703125" style="1"/>
    <col min="6407" max="6407" width="10.85546875" style="1" customWidth="1"/>
    <col min="6408" max="6408" width="15.5703125" style="1" bestFit="1" customWidth="1"/>
    <col min="6409" max="6410" width="12.140625" style="1" bestFit="1" customWidth="1"/>
    <col min="6411" max="6411" width="15.42578125" style="1" customWidth="1"/>
    <col min="6412" max="6412" width="17" style="1" customWidth="1"/>
    <col min="6413" max="6413" width="15.42578125" style="1" customWidth="1"/>
    <col min="6414" max="6414" width="15.5703125" style="1" bestFit="1" customWidth="1"/>
    <col min="6415" max="6415" width="15.42578125" style="1" customWidth="1"/>
    <col min="6416" max="6416" width="20.140625" style="1" customWidth="1"/>
    <col min="6417" max="6417" width="12.140625" style="1" bestFit="1" customWidth="1"/>
    <col min="6418" max="6418" width="13.140625" style="1" customWidth="1"/>
    <col min="6419" max="6419" width="16.42578125" style="1" customWidth="1"/>
    <col min="6420" max="6421" width="14.5703125" style="1" customWidth="1"/>
    <col min="6422" max="6422" width="20.42578125" style="1" customWidth="1"/>
    <col min="6423" max="6423" width="14.5703125" style="1" customWidth="1"/>
    <col min="6424" max="6424" width="16.42578125" style="1" customWidth="1"/>
    <col min="6425" max="6425" width="14.5703125" style="1" customWidth="1"/>
    <col min="6426" max="6659" width="11.5703125" style="1"/>
    <col min="6660" max="6660" width="10.5703125" style="1" customWidth="1"/>
    <col min="6661" max="6661" width="16.42578125" style="1" customWidth="1"/>
    <col min="6662" max="6662" width="11.5703125" style="1"/>
    <col min="6663" max="6663" width="10.85546875" style="1" customWidth="1"/>
    <col min="6664" max="6664" width="15.5703125" style="1" bestFit="1" customWidth="1"/>
    <col min="6665" max="6666" width="12.140625" style="1" bestFit="1" customWidth="1"/>
    <col min="6667" max="6667" width="15.42578125" style="1" customWidth="1"/>
    <col min="6668" max="6668" width="17" style="1" customWidth="1"/>
    <col min="6669" max="6669" width="15.42578125" style="1" customWidth="1"/>
    <col min="6670" max="6670" width="15.5703125" style="1" bestFit="1" customWidth="1"/>
    <col min="6671" max="6671" width="15.42578125" style="1" customWidth="1"/>
    <col min="6672" max="6672" width="20.140625" style="1" customWidth="1"/>
    <col min="6673" max="6673" width="12.140625" style="1" bestFit="1" customWidth="1"/>
    <col min="6674" max="6674" width="13.140625" style="1" customWidth="1"/>
    <col min="6675" max="6675" width="16.42578125" style="1" customWidth="1"/>
    <col min="6676" max="6677" width="14.5703125" style="1" customWidth="1"/>
    <col min="6678" max="6678" width="20.42578125" style="1" customWidth="1"/>
    <col min="6679" max="6679" width="14.5703125" style="1" customWidth="1"/>
    <col min="6680" max="6680" width="16.42578125" style="1" customWidth="1"/>
    <col min="6681" max="6681" width="14.5703125" style="1" customWidth="1"/>
    <col min="6682" max="6915" width="11.5703125" style="1"/>
    <col min="6916" max="6916" width="10.5703125" style="1" customWidth="1"/>
    <col min="6917" max="6917" width="16.42578125" style="1" customWidth="1"/>
    <col min="6918" max="6918" width="11.5703125" style="1"/>
    <col min="6919" max="6919" width="10.85546875" style="1" customWidth="1"/>
    <col min="6920" max="6920" width="15.5703125" style="1" bestFit="1" customWidth="1"/>
    <col min="6921" max="6922" width="12.140625" style="1" bestFit="1" customWidth="1"/>
    <col min="6923" max="6923" width="15.42578125" style="1" customWidth="1"/>
    <col min="6924" max="6924" width="17" style="1" customWidth="1"/>
    <col min="6925" max="6925" width="15.42578125" style="1" customWidth="1"/>
    <col min="6926" max="6926" width="15.5703125" style="1" bestFit="1" customWidth="1"/>
    <col min="6927" max="6927" width="15.42578125" style="1" customWidth="1"/>
    <col min="6928" max="6928" width="20.140625" style="1" customWidth="1"/>
    <col min="6929" max="6929" width="12.140625" style="1" bestFit="1" customWidth="1"/>
    <col min="6930" max="6930" width="13.140625" style="1" customWidth="1"/>
    <col min="6931" max="6931" width="16.42578125" style="1" customWidth="1"/>
    <col min="6932" max="6933" width="14.5703125" style="1" customWidth="1"/>
    <col min="6934" max="6934" width="20.42578125" style="1" customWidth="1"/>
    <col min="6935" max="6935" width="14.5703125" style="1" customWidth="1"/>
    <col min="6936" max="6936" width="16.42578125" style="1" customWidth="1"/>
    <col min="6937" max="6937" width="14.5703125" style="1" customWidth="1"/>
    <col min="6938" max="7171" width="11.5703125" style="1"/>
    <col min="7172" max="7172" width="10.5703125" style="1" customWidth="1"/>
    <col min="7173" max="7173" width="16.42578125" style="1" customWidth="1"/>
    <col min="7174" max="7174" width="11.5703125" style="1"/>
    <col min="7175" max="7175" width="10.85546875" style="1" customWidth="1"/>
    <col min="7176" max="7176" width="15.5703125" style="1" bestFit="1" customWidth="1"/>
    <col min="7177" max="7178" width="12.140625" style="1" bestFit="1" customWidth="1"/>
    <col min="7179" max="7179" width="15.42578125" style="1" customWidth="1"/>
    <col min="7180" max="7180" width="17" style="1" customWidth="1"/>
    <col min="7181" max="7181" width="15.42578125" style="1" customWidth="1"/>
    <col min="7182" max="7182" width="15.5703125" style="1" bestFit="1" customWidth="1"/>
    <col min="7183" max="7183" width="15.42578125" style="1" customWidth="1"/>
    <col min="7184" max="7184" width="20.140625" style="1" customWidth="1"/>
    <col min="7185" max="7185" width="12.140625" style="1" bestFit="1" customWidth="1"/>
    <col min="7186" max="7186" width="13.140625" style="1" customWidth="1"/>
    <col min="7187" max="7187" width="16.42578125" style="1" customWidth="1"/>
    <col min="7188" max="7189" width="14.5703125" style="1" customWidth="1"/>
    <col min="7190" max="7190" width="20.42578125" style="1" customWidth="1"/>
    <col min="7191" max="7191" width="14.5703125" style="1" customWidth="1"/>
    <col min="7192" max="7192" width="16.42578125" style="1" customWidth="1"/>
    <col min="7193" max="7193" width="14.5703125" style="1" customWidth="1"/>
    <col min="7194" max="7427" width="11.5703125" style="1"/>
    <col min="7428" max="7428" width="10.5703125" style="1" customWidth="1"/>
    <col min="7429" max="7429" width="16.42578125" style="1" customWidth="1"/>
    <col min="7430" max="7430" width="11.5703125" style="1"/>
    <col min="7431" max="7431" width="10.85546875" style="1" customWidth="1"/>
    <col min="7432" max="7432" width="15.5703125" style="1" bestFit="1" customWidth="1"/>
    <col min="7433" max="7434" width="12.140625" style="1" bestFit="1" customWidth="1"/>
    <col min="7435" max="7435" width="15.42578125" style="1" customWidth="1"/>
    <col min="7436" max="7436" width="17" style="1" customWidth="1"/>
    <col min="7437" max="7437" width="15.42578125" style="1" customWidth="1"/>
    <col min="7438" max="7438" width="15.5703125" style="1" bestFit="1" customWidth="1"/>
    <col min="7439" max="7439" width="15.42578125" style="1" customWidth="1"/>
    <col min="7440" max="7440" width="20.140625" style="1" customWidth="1"/>
    <col min="7441" max="7441" width="12.140625" style="1" bestFit="1" customWidth="1"/>
    <col min="7442" max="7442" width="13.140625" style="1" customWidth="1"/>
    <col min="7443" max="7443" width="16.42578125" style="1" customWidth="1"/>
    <col min="7444" max="7445" width="14.5703125" style="1" customWidth="1"/>
    <col min="7446" max="7446" width="20.42578125" style="1" customWidth="1"/>
    <col min="7447" max="7447" width="14.5703125" style="1" customWidth="1"/>
    <col min="7448" max="7448" width="16.42578125" style="1" customWidth="1"/>
    <col min="7449" max="7449" width="14.5703125" style="1" customWidth="1"/>
    <col min="7450" max="7683" width="11.5703125" style="1"/>
    <col min="7684" max="7684" width="10.5703125" style="1" customWidth="1"/>
    <col min="7685" max="7685" width="16.42578125" style="1" customWidth="1"/>
    <col min="7686" max="7686" width="11.5703125" style="1"/>
    <col min="7687" max="7687" width="10.85546875" style="1" customWidth="1"/>
    <col min="7688" max="7688" width="15.5703125" style="1" bestFit="1" customWidth="1"/>
    <col min="7689" max="7690" width="12.140625" style="1" bestFit="1" customWidth="1"/>
    <col min="7691" max="7691" width="15.42578125" style="1" customWidth="1"/>
    <col min="7692" max="7692" width="17" style="1" customWidth="1"/>
    <col min="7693" max="7693" width="15.42578125" style="1" customWidth="1"/>
    <col min="7694" max="7694" width="15.5703125" style="1" bestFit="1" customWidth="1"/>
    <col min="7695" max="7695" width="15.42578125" style="1" customWidth="1"/>
    <col min="7696" max="7696" width="20.140625" style="1" customWidth="1"/>
    <col min="7697" max="7697" width="12.140625" style="1" bestFit="1" customWidth="1"/>
    <col min="7698" max="7698" width="13.140625" style="1" customWidth="1"/>
    <col min="7699" max="7699" width="16.42578125" style="1" customWidth="1"/>
    <col min="7700" max="7701" width="14.5703125" style="1" customWidth="1"/>
    <col min="7702" max="7702" width="20.42578125" style="1" customWidth="1"/>
    <col min="7703" max="7703" width="14.5703125" style="1" customWidth="1"/>
    <col min="7704" max="7704" width="16.42578125" style="1" customWidth="1"/>
    <col min="7705" max="7705" width="14.5703125" style="1" customWidth="1"/>
    <col min="7706" max="7939" width="11.5703125" style="1"/>
    <col min="7940" max="7940" width="10.5703125" style="1" customWidth="1"/>
    <col min="7941" max="7941" width="16.42578125" style="1" customWidth="1"/>
    <col min="7942" max="7942" width="11.5703125" style="1"/>
    <col min="7943" max="7943" width="10.85546875" style="1" customWidth="1"/>
    <col min="7944" max="7944" width="15.5703125" style="1" bestFit="1" customWidth="1"/>
    <col min="7945" max="7946" width="12.140625" style="1" bestFit="1" customWidth="1"/>
    <col min="7947" max="7947" width="15.42578125" style="1" customWidth="1"/>
    <col min="7948" max="7948" width="17" style="1" customWidth="1"/>
    <col min="7949" max="7949" width="15.42578125" style="1" customWidth="1"/>
    <col min="7950" max="7950" width="15.5703125" style="1" bestFit="1" customWidth="1"/>
    <col min="7951" max="7951" width="15.42578125" style="1" customWidth="1"/>
    <col min="7952" max="7952" width="20.140625" style="1" customWidth="1"/>
    <col min="7953" max="7953" width="12.140625" style="1" bestFit="1" customWidth="1"/>
    <col min="7954" max="7954" width="13.140625" style="1" customWidth="1"/>
    <col min="7955" max="7955" width="16.42578125" style="1" customWidth="1"/>
    <col min="7956" max="7957" width="14.5703125" style="1" customWidth="1"/>
    <col min="7958" max="7958" width="20.42578125" style="1" customWidth="1"/>
    <col min="7959" max="7959" width="14.5703125" style="1" customWidth="1"/>
    <col min="7960" max="7960" width="16.42578125" style="1" customWidth="1"/>
    <col min="7961" max="7961" width="14.5703125" style="1" customWidth="1"/>
    <col min="7962" max="8195" width="11.5703125" style="1"/>
    <col min="8196" max="8196" width="10.5703125" style="1" customWidth="1"/>
    <col min="8197" max="8197" width="16.42578125" style="1" customWidth="1"/>
    <col min="8198" max="8198" width="11.5703125" style="1"/>
    <col min="8199" max="8199" width="10.85546875" style="1" customWidth="1"/>
    <col min="8200" max="8200" width="15.5703125" style="1" bestFit="1" customWidth="1"/>
    <col min="8201" max="8202" width="12.140625" style="1" bestFit="1" customWidth="1"/>
    <col min="8203" max="8203" width="15.42578125" style="1" customWidth="1"/>
    <col min="8204" max="8204" width="17" style="1" customWidth="1"/>
    <col min="8205" max="8205" width="15.42578125" style="1" customWidth="1"/>
    <col min="8206" max="8206" width="15.5703125" style="1" bestFit="1" customWidth="1"/>
    <col min="8207" max="8207" width="15.42578125" style="1" customWidth="1"/>
    <col min="8208" max="8208" width="20.140625" style="1" customWidth="1"/>
    <col min="8209" max="8209" width="12.140625" style="1" bestFit="1" customWidth="1"/>
    <col min="8210" max="8210" width="13.140625" style="1" customWidth="1"/>
    <col min="8211" max="8211" width="16.42578125" style="1" customWidth="1"/>
    <col min="8212" max="8213" width="14.5703125" style="1" customWidth="1"/>
    <col min="8214" max="8214" width="20.42578125" style="1" customWidth="1"/>
    <col min="8215" max="8215" width="14.5703125" style="1" customWidth="1"/>
    <col min="8216" max="8216" width="16.42578125" style="1" customWidth="1"/>
    <col min="8217" max="8217" width="14.5703125" style="1" customWidth="1"/>
    <col min="8218" max="8451" width="11.5703125" style="1"/>
    <col min="8452" max="8452" width="10.5703125" style="1" customWidth="1"/>
    <col min="8453" max="8453" width="16.42578125" style="1" customWidth="1"/>
    <col min="8454" max="8454" width="11.5703125" style="1"/>
    <col min="8455" max="8455" width="10.85546875" style="1" customWidth="1"/>
    <col min="8456" max="8456" width="15.5703125" style="1" bestFit="1" customWidth="1"/>
    <col min="8457" max="8458" width="12.140625" style="1" bestFit="1" customWidth="1"/>
    <col min="8459" max="8459" width="15.42578125" style="1" customWidth="1"/>
    <col min="8460" max="8460" width="17" style="1" customWidth="1"/>
    <col min="8461" max="8461" width="15.42578125" style="1" customWidth="1"/>
    <col min="8462" max="8462" width="15.5703125" style="1" bestFit="1" customWidth="1"/>
    <col min="8463" max="8463" width="15.42578125" style="1" customWidth="1"/>
    <col min="8464" max="8464" width="20.140625" style="1" customWidth="1"/>
    <col min="8465" max="8465" width="12.140625" style="1" bestFit="1" customWidth="1"/>
    <col min="8466" max="8466" width="13.140625" style="1" customWidth="1"/>
    <col min="8467" max="8467" width="16.42578125" style="1" customWidth="1"/>
    <col min="8468" max="8469" width="14.5703125" style="1" customWidth="1"/>
    <col min="8470" max="8470" width="20.42578125" style="1" customWidth="1"/>
    <col min="8471" max="8471" width="14.5703125" style="1" customWidth="1"/>
    <col min="8472" max="8472" width="16.42578125" style="1" customWidth="1"/>
    <col min="8473" max="8473" width="14.5703125" style="1" customWidth="1"/>
    <col min="8474" max="8707" width="11.5703125" style="1"/>
    <col min="8708" max="8708" width="10.5703125" style="1" customWidth="1"/>
    <col min="8709" max="8709" width="16.42578125" style="1" customWidth="1"/>
    <col min="8710" max="8710" width="11.5703125" style="1"/>
    <col min="8711" max="8711" width="10.85546875" style="1" customWidth="1"/>
    <col min="8712" max="8712" width="15.5703125" style="1" bestFit="1" customWidth="1"/>
    <col min="8713" max="8714" width="12.140625" style="1" bestFit="1" customWidth="1"/>
    <col min="8715" max="8715" width="15.42578125" style="1" customWidth="1"/>
    <col min="8716" max="8716" width="17" style="1" customWidth="1"/>
    <col min="8717" max="8717" width="15.42578125" style="1" customWidth="1"/>
    <col min="8718" max="8718" width="15.5703125" style="1" bestFit="1" customWidth="1"/>
    <col min="8719" max="8719" width="15.42578125" style="1" customWidth="1"/>
    <col min="8720" max="8720" width="20.140625" style="1" customWidth="1"/>
    <col min="8721" max="8721" width="12.140625" style="1" bestFit="1" customWidth="1"/>
    <col min="8722" max="8722" width="13.140625" style="1" customWidth="1"/>
    <col min="8723" max="8723" width="16.42578125" style="1" customWidth="1"/>
    <col min="8724" max="8725" width="14.5703125" style="1" customWidth="1"/>
    <col min="8726" max="8726" width="20.42578125" style="1" customWidth="1"/>
    <col min="8727" max="8727" width="14.5703125" style="1" customWidth="1"/>
    <col min="8728" max="8728" width="16.42578125" style="1" customWidth="1"/>
    <col min="8729" max="8729" width="14.5703125" style="1" customWidth="1"/>
    <col min="8730" max="8963" width="11.5703125" style="1"/>
    <col min="8964" max="8964" width="10.5703125" style="1" customWidth="1"/>
    <col min="8965" max="8965" width="16.42578125" style="1" customWidth="1"/>
    <col min="8966" max="8966" width="11.5703125" style="1"/>
    <col min="8967" max="8967" width="10.85546875" style="1" customWidth="1"/>
    <col min="8968" max="8968" width="15.5703125" style="1" bestFit="1" customWidth="1"/>
    <col min="8969" max="8970" width="12.140625" style="1" bestFit="1" customWidth="1"/>
    <col min="8971" max="8971" width="15.42578125" style="1" customWidth="1"/>
    <col min="8972" max="8972" width="17" style="1" customWidth="1"/>
    <col min="8973" max="8973" width="15.42578125" style="1" customWidth="1"/>
    <col min="8974" max="8974" width="15.5703125" style="1" bestFit="1" customWidth="1"/>
    <col min="8975" max="8975" width="15.42578125" style="1" customWidth="1"/>
    <col min="8976" max="8976" width="20.140625" style="1" customWidth="1"/>
    <col min="8977" max="8977" width="12.140625" style="1" bestFit="1" customWidth="1"/>
    <col min="8978" max="8978" width="13.140625" style="1" customWidth="1"/>
    <col min="8979" max="8979" width="16.42578125" style="1" customWidth="1"/>
    <col min="8980" max="8981" width="14.5703125" style="1" customWidth="1"/>
    <col min="8982" max="8982" width="20.42578125" style="1" customWidth="1"/>
    <col min="8983" max="8983" width="14.5703125" style="1" customWidth="1"/>
    <col min="8984" max="8984" width="16.42578125" style="1" customWidth="1"/>
    <col min="8985" max="8985" width="14.5703125" style="1" customWidth="1"/>
    <col min="8986" max="9219" width="11.5703125" style="1"/>
    <col min="9220" max="9220" width="10.5703125" style="1" customWidth="1"/>
    <col min="9221" max="9221" width="16.42578125" style="1" customWidth="1"/>
    <col min="9222" max="9222" width="11.5703125" style="1"/>
    <col min="9223" max="9223" width="10.85546875" style="1" customWidth="1"/>
    <col min="9224" max="9224" width="15.5703125" style="1" bestFit="1" customWidth="1"/>
    <col min="9225" max="9226" width="12.140625" style="1" bestFit="1" customWidth="1"/>
    <col min="9227" max="9227" width="15.42578125" style="1" customWidth="1"/>
    <col min="9228" max="9228" width="17" style="1" customWidth="1"/>
    <col min="9229" max="9229" width="15.42578125" style="1" customWidth="1"/>
    <col min="9230" max="9230" width="15.5703125" style="1" bestFit="1" customWidth="1"/>
    <col min="9231" max="9231" width="15.42578125" style="1" customWidth="1"/>
    <col min="9232" max="9232" width="20.140625" style="1" customWidth="1"/>
    <col min="9233" max="9233" width="12.140625" style="1" bestFit="1" customWidth="1"/>
    <col min="9234" max="9234" width="13.140625" style="1" customWidth="1"/>
    <col min="9235" max="9235" width="16.42578125" style="1" customWidth="1"/>
    <col min="9236" max="9237" width="14.5703125" style="1" customWidth="1"/>
    <col min="9238" max="9238" width="20.42578125" style="1" customWidth="1"/>
    <col min="9239" max="9239" width="14.5703125" style="1" customWidth="1"/>
    <col min="9240" max="9240" width="16.42578125" style="1" customWidth="1"/>
    <col min="9241" max="9241" width="14.5703125" style="1" customWidth="1"/>
    <col min="9242" max="9475" width="11.5703125" style="1"/>
    <col min="9476" max="9476" width="10.5703125" style="1" customWidth="1"/>
    <col min="9477" max="9477" width="16.42578125" style="1" customWidth="1"/>
    <col min="9478" max="9478" width="11.5703125" style="1"/>
    <col min="9479" max="9479" width="10.85546875" style="1" customWidth="1"/>
    <col min="9480" max="9480" width="15.5703125" style="1" bestFit="1" customWidth="1"/>
    <col min="9481" max="9482" width="12.140625" style="1" bestFit="1" customWidth="1"/>
    <col min="9483" max="9483" width="15.42578125" style="1" customWidth="1"/>
    <col min="9484" max="9484" width="17" style="1" customWidth="1"/>
    <col min="9485" max="9485" width="15.42578125" style="1" customWidth="1"/>
    <col min="9486" max="9486" width="15.5703125" style="1" bestFit="1" customWidth="1"/>
    <col min="9487" max="9487" width="15.42578125" style="1" customWidth="1"/>
    <col min="9488" max="9488" width="20.140625" style="1" customWidth="1"/>
    <col min="9489" max="9489" width="12.140625" style="1" bestFit="1" customWidth="1"/>
    <col min="9490" max="9490" width="13.140625" style="1" customWidth="1"/>
    <col min="9491" max="9491" width="16.42578125" style="1" customWidth="1"/>
    <col min="9492" max="9493" width="14.5703125" style="1" customWidth="1"/>
    <col min="9494" max="9494" width="20.42578125" style="1" customWidth="1"/>
    <col min="9495" max="9495" width="14.5703125" style="1" customWidth="1"/>
    <col min="9496" max="9496" width="16.42578125" style="1" customWidth="1"/>
    <col min="9497" max="9497" width="14.5703125" style="1" customWidth="1"/>
    <col min="9498" max="9731" width="11.5703125" style="1"/>
    <col min="9732" max="9732" width="10.5703125" style="1" customWidth="1"/>
    <col min="9733" max="9733" width="16.42578125" style="1" customWidth="1"/>
    <col min="9734" max="9734" width="11.5703125" style="1"/>
    <col min="9735" max="9735" width="10.85546875" style="1" customWidth="1"/>
    <col min="9736" max="9736" width="15.5703125" style="1" bestFit="1" customWidth="1"/>
    <col min="9737" max="9738" width="12.140625" style="1" bestFit="1" customWidth="1"/>
    <col min="9739" max="9739" width="15.42578125" style="1" customWidth="1"/>
    <col min="9740" max="9740" width="17" style="1" customWidth="1"/>
    <col min="9741" max="9741" width="15.42578125" style="1" customWidth="1"/>
    <col min="9742" max="9742" width="15.5703125" style="1" bestFit="1" customWidth="1"/>
    <col min="9743" max="9743" width="15.42578125" style="1" customWidth="1"/>
    <col min="9744" max="9744" width="20.140625" style="1" customWidth="1"/>
    <col min="9745" max="9745" width="12.140625" style="1" bestFit="1" customWidth="1"/>
    <col min="9746" max="9746" width="13.140625" style="1" customWidth="1"/>
    <col min="9747" max="9747" width="16.42578125" style="1" customWidth="1"/>
    <col min="9748" max="9749" width="14.5703125" style="1" customWidth="1"/>
    <col min="9750" max="9750" width="20.42578125" style="1" customWidth="1"/>
    <col min="9751" max="9751" width="14.5703125" style="1" customWidth="1"/>
    <col min="9752" max="9752" width="16.42578125" style="1" customWidth="1"/>
    <col min="9753" max="9753" width="14.5703125" style="1" customWidth="1"/>
    <col min="9754" max="9987" width="11.5703125" style="1"/>
    <col min="9988" max="9988" width="10.5703125" style="1" customWidth="1"/>
    <col min="9989" max="9989" width="16.42578125" style="1" customWidth="1"/>
    <col min="9990" max="9990" width="11.5703125" style="1"/>
    <col min="9991" max="9991" width="10.85546875" style="1" customWidth="1"/>
    <col min="9992" max="9992" width="15.5703125" style="1" bestFit="1" customWidth="1"/>
    <col min="9993" max="9994" width="12.140625" style="1" bestFit="1" customWidth="1"/>
    <col min="9995" max="9995" width="15.42578125" style="1" customWidth="1"/>
    <col min="9996" max="9996" width="17" style="1" customWidth="1"/>
    <col min="9997" max="9997" width="15.42578125" style="1" customWidth="1"/>
    <col min="9998" max="9998" width="15.5703125" style="1" bestFit="1" customWidth="1"/>
    <col min="9999" max="9999" width="15.42578125" style="1" customWidth="1"/>
    <col min="10000" max="10000" width="20.140625" style="1" customWidth="1"/>
    <col min="10001" max="10001" width="12.140625" style="1" bestFit="1" customWidth="1"/>
    <col min="10002" max="10002" width="13.140625" style="1" customWidth="1"/>
    <col min="10003" max="10003" width="16.42578125" style="1" customWidth="1"/>
    <col min="10004" max="10005" width="14.5703125" style="1" customWidth="1"/>
    <col min="10006" max="10006" width="20.42578125" style="1" customWidth="1"/>
    <col min="10007" max="10007" width="14.5703125" style="1" customWidth="1"/>
    <col min="10008" max="10008" width="16.42578125" style="1" customWidth="1"/>
    <col min="10009" max="10009" width="14.5703125" style="1" customWidth="1"/>
    <col min="10010" max="10243" width="11.5703125" style="1"/>
    <col min="10244" max="10244" width="10.5703125" style="1" customWidth="1"/>
    <col min="10245" max="10245" width="16.42578125" style="1" customWidth="1"/>
    <col min="10246" max="10246" width="11.5703125" style="1"/>
    <col min="10247" max="10247" width="10.85546875" style="1" customWidth="1"/>
    <col min="10248" max="10248" width="15.5703125" style="1" bestFit="1" customWidth="1"/>
    <col min="10249" max="10250" width="12.140625" style="1" bestFit="1" customWidth="1"/>
    <col min="10251" max="10251" width="15.42578125" style="1" customWidth="1"/>
    <col min="10252" max="10252" width="17" style="1" customWidth="1"/>
    <col min="10253" max="10253" width="15.42578125" style="1" customWidth="1"/>
    <col min="10254" max="10254" width="15.5703125" style="1" bestFit="1" customWidth="1"/>
    <col min="10255" max="10255" width="15.42578125" style="1" customWidth="1"/>
    <col min="10256" max="10256" width="20.140625" style="1" customWidth="1"/>
    <col min="10257" max="10257" width="12.140625" style="1" bestFit="1" customWidth="1"/>
    <col min="10258" max="10258" width="13.140625" style="1" customWidth="1"/>
    <col min="10259" max="10259" width="16.42578125" style="1" customWidth="1"/>
    <col min="10260" max="10261" width="14.5703125" style="1" customWidth="1"/>
    <col min="10262" max="10262" width="20.42578125" style="1" customWidth="1"/>
    <col min="10263" max="10263" width="14.5703125" style="1" customWidth="1"/>
    <col min="10264" max="10264" width="16.42578125" style="1" customWidth="1"/>
    <col min="10265" max="10265" width="14.5703125" style="1" customWidth="1"/>
    <col min="10266" max="10499" width="11.5703125" style="1"/>
    <col min="10500" max="10500" width="10.5703125" style="1" customWidth="1"/>
    <col min="10501" max="10501" width="16.42578125" style="1" customWidth="1"/>
    <col min="10502" max="10502" width="11.5703125" style="1"/>
    <col min="10503" max="10503" width="10.85546875" style="1" customWidth="1"/>
    <col min="10504" max="10504" width="15.5703125" style="1" bestFit="1" customWidth="1"/>
    <col min="10505" max="10506" width="12.140625" style="1" bestFit="1" customWidth="1"/>
    <col min="10507" max="10507" width="15.42578125" style="1" customWidth="1"/>
    <col min="10508" max="10508" width="17" style="1" customWidth="1"/>
    <col min="10509" max="10509" width="15.42578125" style="1" customWidth="1"/>
    <col min="10510" max="10510" width="15.5703125" style="1" bestFit="1" customWidth="1"/>
    <col min="10511" max="10511" width="15.42578125" style="1" customWidth="1"/>
    <col min="10512" max="10512" width="20.140625" style="1" customWidth="1"/>
    <col min="10513" max="10513" width="12.140625" style="1" bestFit="1" customWidth="1"/>
    <col min="10514" max="10514" width="13.140625" style="1" customWidth="1"/>
    <col min="10515" max="10515" width="16.42578125" style="1" customWidth="1"/>
    <col min="10516" max="10517" width="14.5703125" style="1" customWidth="1"/>
    <col min="10518" max="10518" width="20.42578125" style="1" customWidth="1"/>
    <col min="10519" max="10519" width="14.5703125" style="1" customWidth="1"/>
    <col min="10520" max="10520" width="16.42578125" style="1" customWidth="1"/>
    <col min="10521" max="10521" width="14.5703125" style="1" customWidth="1"/>
    <col min="10522" max="10755" width="11.5703125" style="1"/>
    <col min="10756" max="10756" width="10.5703125" style="1" customWidth="1"/>
    <col min="10757" max="10757" width="16.42578125" style="1" customWidth="1"/>
    <col min="10758" max="10758" width="11.5703125" style="1"/>
    <col min="10759" max="10759" width="10.85546875" style="1" customWidth="1"/>
    <col min="10760" max="10760" width="15.5703125" style="1" bestFit="1" customWidth="1"/>
    <col min="10761" max="10762" width="12.140625" style="1" bestFit="1" customWidth="1"/>
    <col min="10763" max="10763" width="15.42578125" style="1" customWidth="1"/>
    <col min="10764" max="10764" width="17" style="1" customWidth="1"/>
    <col min="10765" max="10765" width="15.42578125" style="1" customWidth="1"/>
    <col min="10766" max="10766" width="15.5703125" style="1" bestFit="1" customWidth="1"/>
    <col min="10767" max="10767" width="15.42578125" style="1" customWidth="1"/>
    <col min="10768" max="10768" width="20.140625" style="1" customWidth="1"/>
    <col min="10769" max="10769" width="12.140625" style="1" bestFit="1" customWidth="1"/>
    <col min="10770" max="10770" width="13.140625" style="1" customWidth="1"/>
    <col min="10771" max="10771" width="16.42578125" style="1" customWidth="1"/>
    <col min="10772" max="10773" width="14.5703125" style="1" customWidth="1"/>
    <col min="10774" max="10774" width="20.42578125" style="1" customWidth="1"/>
    <col min="10775" max="10775" width="14.5703125" style="1" customWidth="1"/>
    <col min="10776" max="10776" width="16.42578125" style="1" customWidth="1"/>
    <col min="10777" max="10777" width="14.5703125" style="1" customWidth="1"/>
    <col min="10778" max="11011" width="11.5703125" style="1"/>
    <col min="11012" max="11012" width="10.5703125" style="1" customWidth="1"/>
    <col min="11013" max="11013" width="16.42578125" style="1" customWidth="1"/>
    <col min="11014" max="11014" width="11.5703125" style="1"/>
    <col min="11015" max="11015" width="10.85546875" style="1" customWidth="1"/>
    <col min="11016" max="11016" width="15.5703125" style="1" bestFit="1" customWidth="1"/>
    <col min="11017" max="11018" width="12.140625" style="1" bestFit="1" customWidth="1"/>
    <col min="11019" max="11019" width="15.42578125" style="1" customWidth="1"/>
    <col min="11020" max="11020" width="17" style="1" customWidth="1"/>
    <col min="11021" max="11021" width="15.42578125" style="1" customWidth="1"/>
    <col min="11022" max="11022" width="15.5703125" style="1" bestFit="1" customWidth="1"/>
    <col min="11023" max="11023" width="15.42578125" style="1" customWidth="1"/>
    <col min="11024" max="11024" width="20.140625" style="1" customWidth="1"/>
    <col min="11025" max="11025" width="12.140625" style="1" bestFit="1" customWidth="1"/>
    <col min="11026" max="11026" width="13.140625" style="1" customWidth="1"/>
    <col min="11027" max="11027" width="16.42578125" style="1" customWidth="1"/>
    <col min="11028" max="11029" width="14.5703125" style="1" customWidth="1"/>
    <col min="11030" max="11030" width="20.42578125" style="1" customWidth="1"/>
    <col min="11031" max="11031" width="14.5703125" style="1" customWidth="1"/>
    <col min="11032" max="11032" width="16.42578125" style="1" customWidth="1"/>
    <col min="11033" max="11033" width="14.5703125" style="1" customWidth="1"/>
    <col min="11034" max="11267" width="11.5703125" style="1"/>
    <col min="11268" max="11268" width="10.5703125" style="1" customWidth="1"/>
    <col min="11269" max="11269" width="16.42578125" style="1" customWidth="1"/>
    <col min="11270" max="11270" width="11.5703125" style="1"/>
    <col min="11271" max="11271" width="10.85546875" style="1" customWidth="1"/>
    <col min="11272" max="11272" width="15.5703125" style="1" bestFit="1" customWidth="1"/>
    <col min="11273" max="11274" width="12.140625" style="1" bestFit="1" customWidth="1"/>
    <col min="11275" max="11275" width="15.42578125" style="1" customWidth="1"/>
    <col min="11276" max="11276" width="17" style="1" customWidth="1"/>
    <col min="11277" max="11277" width="15.42578125" style="1" customWidth="1"/>
    <col min="11278" max="11278" width="15.5703125" style="1" bestFit="1" customWidth="1"/>
    <col min="11279" max="11279" width="15.42578125" style="1" customWidth="1"/>
    <col min="11280" max="11280" width="20.140625" style="1" customWidth="1"/>
    <col min="11281" max="11281" width="12.140625" style="1" bestFit="1" customWidth="1"/>
    <col min="11282" max="11282" width="13.140625" style="1" customWidth="1"/>
    <col min="11283" max="11283" width="16.42578125" style="1" customWidth="1"/>
    <col min="11284" max="11285" width="14.5703125" style="1" customWidth="1"/>
    <col min="11286" max="11286" width="20.42578125" style="1" customWidth="1"/>
    <col min="11287" max="11287" width="14.5703125" style="1" customWidth="1"/>
    <col min="11288" max="11288" width="16.42578125" style="1" customWidth="1"/>
    <col min="11289" max="11289" width="14.5703125" style="1" customWidth="1"/>
    <col min="11290" max="11523" width="11.5703125" style="1"/>
    <col min="11524" max="11524" width="10.5703125" style="1" customWidth="1"/>
    <col min="11525" max="11525" width="16.42578125" style="1" customWidth="1"/>
    <col min="11526" max="11526" width="11.5703125" style="1"/>
    <col min="11527" max="11527" width="10.85546875" style="1" customWidth="1"/>
    <col min="11528" max="11528" width="15.5703125" style="1" bestFit="1" customWidth="1"/>
    <col min="11529" max="11530" width="12.140625" style="1" bestFit="1" customWidth="1"/>
    <col min="11531" max="11531" width="15.42578125" style="1" customWidth="1"/>
    <col min="11532" max="11532" width="17" style="1" customWidth="1"/>
    <col min="11533" max="11533" width="15.42578125" style="1" customWidth="1"/>
    <col min="11534" max="11534" width="15.5703125" style="1" bestFit="1" customWidth="1"/>
    <col min="11535" max="11535" width="15.42578125" style="1" customWidth="1"/>
    <col min="11536" max="11536" width="20.140625" style="1" customWidth="1"/>
    <col min="11537" max="11537" width="12.140625" style="1" bestFit="1" customWidth="1"/>
    <col min="11538" max="11538" width="13.140625" style="1" customWidth="1"/>
    <col min="11539" max="11539" width="16.42578125" style="1" customWidth="1"/>
    <col min="11540" max="11541" width="14.5703125" style="1" customWidth="1"/>
    <col min="11542" max="11542" width="20.42578125" style="1" customWidth="1"/>
    <col min="11543" max="11543" width="14.5703125" style="1" customWidth="1"/>
    <col min="11544" max="11544" width="16.42578125" style="1" customWidth="1"/>
    <col min="11545" max="11545" width="14.5703125" style="1" customWidth="1"/>
    <col min="11546" max="11779" width="11.5703125" style="1"/>
    <col min="11780" max="11780" width="10.5703125" style="1" customWidth="1"/>
    <col min="11781" max="11781" width="16.42578125" style="1" customWidth="1"/>
    <col min="11782" max="11782" width="11.5703125" style="1"/>
    <col min="11783" max="11783" width="10.85546875" style="1" customWidth="1"/>
    <col min="11784" max="11784" width="15.5703125" style="1" bestFit="1" customWidth="1"/>
    <col min="11785" max="11786" width="12.140625" style="1" bestFit="1" customWidth="1"/>
    <col min="11787" max="11787" width="15.42578125" style="1" customWidth="1"/>
    <col min="11788" max="11788" width="17" style="1" customWidth="1"/>
    <col min="11789" max="11789" width="15.42578125" style="1" customWidth="1"/>
    <col min="11790" max="11790" width="15.5703125" style="1" bestFit="1" customWidth="1"/>
    <col min="11791" max="11791" width="15.42578125" style="1" customWidth="1"/>
    <col min="11792" max="11792" width="20.140625" style="1" customWidth="1"/>
    <col min="11793" max="11793" width="12.140625" style="1" bestFit="1" customWidth="1"/>
    <col min="11794" max="11794" width="13.140625" style="1" customWidth="1"/>
    <col min="11795" max="11795" width="16.42578125" style="1" customWidth="1"/>
    <col min="11796" max="11797" width="14.5703125" style="1" customWidth="1"/>
    <col min="11798" max="11798" width="20.42578125" style="1" customWidth="1"/>
    <col min="11799" max="11799" width="14.5703125" style="1" customWidth="1"/>
    <col min="11800" max="11800" width="16.42578125" style="1" customWidth="1"/>
    <col min="11801" max="11801" width="14.5703125" style="1" customWidth="1"/>
    <col min="11802" max="12035" width="11.5703125" style="1"/>
    <col min="12036" max="12036" width="10.5703125" style="1" customWidth="1"/>
    <col min="12037" max="12037" width="16.42578125" style="1" customWidth="1"/>
    <col min="12038" max="12038" width="11.5703125" style="1"/>
    <col min="12039" max="12039" width="10.85546875" style="1" customWidth="1"/>
    <col min="12040" max="12040" width="15.5703125" style="1" bestFit="1" customWidth="1"/>
    <col min="12041" max="12042" width="12.140625" style="1" bestFit="1" customWidth="1"/>
    <col min="12043" max="12043" width="15.42578125" style="1" customWidth="1"/>
    <col min="12044" max="12044" width="17" style="1" customWidth="1"/>
    <col min="12045" max="12045" width="15.42578125" style="1" customWidth="1"/>
    <col min="12046" max="12046" width="15.5703125" style="1" bestFit="1" customWidth="1"/>
    <col min="12047" max="12047" width="15.42578125" style="1" customWidth="1"/>
    <col min="12048" max="12048" width="20.140625" style="1" customWidth="1"/>
    <col min="12049" max="12049" width="12.140625" style="1" bestFit="1" customWidth="1"/>
    <col min="12050" max="12050" width="13.140625" style="1" customWidth="1"/>
    <col min="12051" max="12051" width="16.42578125" style="1" customWidth="1"/>
    <col min="12052" max="12053" width="14.5703125" style="1" customWidth="1"/>
    <col min="12054" max="12054" width="20.42578125" style="1" customWidth="1"/>
    <col min="12055" max="12055" width="14.5703125" style="1" customWidth="1"/>
    <col min="12056" max="12056" width="16.42578125" style="1" customWidth="1"/>
    <col min="12057" max="12057" width="14.5703125" style="1" customWidth="1"/>
    <col min="12058" max="12291" width="11.5703125" style="1"/>
    <col min="12292" max="12292" width="10.5703125" style="1" customWidth="1"/>
    <col min="12293" max="12293" width="16.42578125" style="1" customWidth="1"/>
    <col min="12294" max="12294" width="11.5703125" style="1"/>
    <col min="12295" max="12295" width="10.85546875" style="1" customWidth="1"/>
    <col min="12296" max="12296" width="15.5703125" style="1" bestFit="1" customWidth="1"/>
    <col min="12297" max="12298" width="12.140625" style="1" bestFit="1" customWidth="1"/>
    <col min="12299" max="12299" width="15.42578125" style="1" customWidth="1"/>
    <col min="12300" max="12300" width="17" style="1" customWidth="1"/>
    <col min="12301" max="12301" width="15.42578125" style="1" customWidth="1"/>
    <col min="12302" max="12302" width="15.5703125" style="1" bestFit="1" customWidth="1"/>
    <col min="12303" max="12303" width="15.42578125" style="1" customWidth="1"/>
    <col min="12304" max="12304" width="20.140625" style="1" customWidth="1"/>
    <col min="12305" max="12305" width="12.140625" style="1" bestFit="1" customWidth="1"/>
    <col min="12306" max="12306" width="13.140625" style="1" customWidth="1"/>
    <col min="12307" max="12307" width="16.42578125" style="1" customWidth="1"/>
    <col min="12308" max="12309" width="14.5703125" style="1" customWidth="1"/>
    <col min="12310" max="12310" width="20.42578125" style="1" customWidth="1"/>
    <col min="12311" max="12311" width="14.5703125" style="1" customWidth="1"/>
    <col min="12312" max="12312" width="16.42578125" style="1" customWidth="1"/>
    <col min="12313" max="12313" width="14.5703125" style="1" customWidth="1"/>
    <col min="12314" max="12547" width="11.5703125" style="1"/>
    <col min="12548" max="12548" width="10.5703125" style="1" customWidth="1"/>
    <col min="12549" max="12549" width="16.42578125" style="1" customWidth="1"/>
    <col min="12550" max="12550" width="11.5703125" style="1"/>
    <col min="12551" max="12551" width="10.85546875" style="1" customWidth="1"/>
    <col min="12552" max="12552" width="15.5703125" style="1" bestFit="1" customWidth="1"/>
    <col min="12553" max="12554" width="12.140625" style="1" bestFit="1" customWidth="1"/>
    <col min="12555" max="12555" width="15.42578125" style="1" customWidth="1"/>
    <col min="12556" max="12556" width="17" style="1" customWidth="1"/>
    <col min="12557" max="12557" width="15.42578125" style="1" customWidth="1"/>
    <col min="12558" max="12558" width="15.5703125" style="1" bestFit="1" customWidth="1"/>
    <col min="12559" max="12559" width="15.42578125" style="1" customWidth="1"/>
    <col min="12560" max="12560" width="20.140625" style="1" customWidth="1"/>
    <col min="12561" max="12561" width="12.140625" style="1" bestFit="1" customWidth="1"/>
    <col min="12562" max="12562" width="13.140625" style="1" customWidth="1"/>
    <col min="12563" max="12563" width="16.42578125" style="1" customWidth="1"/>
    <col min="12564" max="12565" width="14.5703125" style="1" customWidth="1"/>
    <col min="12566" max="12566" width="20.42578125" style="1" customWidth="1"/>
    <col min="12567" max="12567" width="14.5703125" style="1" customWidth="1"/>
    <col min="12568" max="12568" width="16.42578125" style="1" customWidth="1"/>
    <col min="12569" max="12569" width="14.5703125" style="1" customWidth="1"/>
    <col min="12570" max="12803" width="11.5703125" style="1"/>
    <col min="12804" max="12804" width="10.5703125" style="1" customWidth="1"/>
    <col min="12805" max="12805" width="16.42578125" style="1" customWidth="1"/>
    <col min="12806" max="12806" width="11.5703125" style="1"/>
    <col min="12807" max="12807" width="10.85546875" style="1" customWidth="1"/>
    <col min="12808" max="12808" width="15.5703125" style="1" bestFit="1" customWidth="1"/>
    <col min="12809" max="12810" width="12.140625" style="1" bestFit="1" customWidth="1"/>
    <col min="12811" max="12811" width="15.42578125" style="1" customWidth="1"/>
    <col min="12812" max="12812" width="17" style="1" customWidth="1"/>
    <col min="12813" max="12813" width="15.42578125" style="1" customWidth="1"/>
    <col min="12814" max="12814" width="15.5703125" style="1" bestFit="1" customWidth="1"/>
    <col min="12815" max="12815" width="15.42578125" style="1" customWidth="1"/>
    <col min="12816" max="12816" width="20.140625" style="1" customWidth="1"/>
    <col min="12817" max="12817" width="12.140625" style="1" bestFit="1" customWidth="1"/>
    <col min="12818" max="12818" width="13.140625" style="1" customWidth="1"/>
    <col min="12819" max="12819" width="16.42578125" style="1" customWidth="1"/>
    <col min="12820" max="12821" width="14.5703125" style="1" customWidth="1"/>
    <col min="12822" max="12822" width="20.42578125" style="1" customWidth="1"/>
    <col min="12823" max="12823" width="14.5703125" style="1" customWidth="1"/>
    <col min="12824" max="12824" width="16.42578125" style="1" customWidth="1"/>
    <col min="12825" max="12825" width="14.5703125" style="1" customWidth="1"/>
    <col min="12826" max="13059" width="11.5703125" style="1"/>
    <col min="13060" max="13060" width="10.5703125" style="1" customWidth="1"/>
    <col min="13061" max="13061" width="16.42578125" style="1" customWidth="1"/>
    <col min="13062" max="13062" width="11.5703125" style="1"/>
    <col min="13063" max="13063" width="10.85546875" style="1" customWidth="1"/>
    <col min="13064" max="13064" width="15.5703125" style="1" bestFit="1" customWidth="1"/>
    <col min="13065" max="13066" width="12.140625" style="1" bestFit="1" customWidth="1"/>
    <col min="13067" max="13067" width="15.42578125" style="1" customWidth="1"/>
    <col min="13068" max="13068" width="17" style="1" customWidth="1"/>
    <col min="13069" max="13069" width="15.42578125" style="1" customWidth="1"/>
    <col min="13070" max="13070" width="15.5703125" style="1" bestFit="1" customWidth="1"/>
    <col min="13071" max="13071" width="15.42578125" style="1" customWidth="1"/>
    <col min="13072" max="13072" width="20.140625" style="1" customWidth="1"/>
    <col min="13073" max="13073" width="12.140625" style="1" bestFit="1" customWidth="1"/>
    <col min="13074" max="13074" width="13.140625" style="1" customWidth="1"/>
    <col min="13075" max="13075" width="16.42578125" style="1" customWidth="1"/>
    <col min="13076" max="13077" width="14.5703125" style="1" customWidth="1"/>
    <col min="13078" max="13078" width="20.42578125" style="1" customWidth="1"/>
    <col min="13079" max="13079" width="14.5703125" style="1" customWidth="1"/>
    <col min="13080" max="13080" width="16.42578125" style="1" customWidth="1"/>
    <col min="13081" max="13081" width="14.5703125" style="1" customWidth="1"/>
    <col min="13082" max="13315" width="11.5703125" style="1"/>
    <col min="13316" max="13316" width="10.5703125" style="1" customWidth="1"/>
    <col min="13317" max="13317" width="16.42578125" style="1" customWidth="1"/>
    <col min="13318" max="13318" width="11.5703125" style="1"/>
    <col min="13319" max="13319" width="10.85546875" style="1" customWidth="1"/>
    <col min="13320" max="13320" width="15.5703125" style="1" bestFit="1" customWidth="1"/>
    <col min="13321" max="13322" width="12.140625" style="1" bestFit="1" customWidth="1"/>
    <col min="13323" max="13323" width="15.42578125" style="1" customWidth="1"/>
    <col min="13324" max="13324" width="17" style="1" customWidth="1"/>
    <col min="13325" max="13325" width="15.42578125" style="1" customWidth="1"/>
    <col min="13326" max="13326" width="15.5703125" style="1" bestFit="1" customWidth="1"/>
    <col min="13327" max="13327" width="15.42578125" style="1" customWidth="1"/>
    <col min="13328" max="13328" width="20.140625" style="1" customWidth="1"/>
    <col min="13329" max="13329" width="12.140625" style="1" bestFit="1" customWidth="1"/>
    <col min="13330" max="13330" width="13.140625" style="1" customWidth="1"/>
    <col min="13331" max="13331" width="16.42578125" style="1" customWidth="1"/>
    <col min="13332" max="13333" width="14.5703125" style="1" customWidth="1"/>
    <col min="13334" max="13334" width="20.42578125" style="1" customWidth="1"/>
    <col min="13335" max="13335" width="14.5703125" style="1" customWidth="1"/>
    <col min="13336" max="13336" width="16.42578125" style="1" customWidth="1"/>
    <col min="13337" max="13337" width="14.5703125" style="1" customWidth="1"/>
    <col min="13338" max="13571" width="11.5703125" style="1"/>
    <col min="13572" max="13572" width="10.5703125" style="1" customWidth="1"/>
    <col min="13573" max="13573" width="16.42578125" style="1" customWidth="1"/>
    <col min="13574" max="13574" width="11.5703125" style="1"/>
    <col min="13575" max="13575" width="10.85546875" style="1" customWidth="1"/>
    <col min="13576" max="13576" width="15.5703125" style="1" bestFit="1" customWidth="1"/>
    <col min="13577" max="13578" width="12.140625" style="1" bestFit="1" customWidth="1"/>
    <col min="13579" max="13579" width="15.42578125" style="1" customWidth="1"/>
    <col min="13580" max="13580" width="17" style="1" customWidth="1"/>
    <col min="13581" max="13581" width="15.42578125" style="1" customWidth="1"/>
    <col min="13582" max="13582" width="15.5703125" style="1" bestFit="1" customWidth="1"/>
    <col min="13583" max="13583" width="15.42578125" style="1" customWidth="1"/>
    <col min="13584" max="13584" width="20.140625" style="1" customWidth="1"/>
    <col min="13585" max="13585" width="12.140625" style="1" bestFit="1" customWidth="1"/>
    <col min="13586" max="13586" width="13.140625" style="1" customWidth="1"/>
    <col min="13587" max="13587" width="16.42578125" style="1" customWidth="1"/>
    <col min="13588" max="13589" width="14.5703125" style="1" customWidth="1"/>
    <col min="13590" max="13590" width="20.42578125" style="1" customWidth="1"/>
    <col min="13591" max="13591" width="14.5703125" style="1" customWidth="1"/>
    <col min="13592" max="13592" width="16.42578125" style="1" customWidth="1"/>
    <col min="13593" max="13593" width="14.5703125" style="1" customWidth="1"/>
    <col min="13594" max="13827" width="11.5703125" style="1"/>
    <col min="13828" max="13828" width="10.5703125" style="1" customWidth="1"/>
    <col min="13829" max="13829" width="16.42578125" style="1" customWidth="1"/>
    <col min="13830" max="13830" width="11.5703125" style="1"/>
    <col min="13831" max="13831" width="10.85546875" style="1" customWidth="1"/>
    <col min="13832" max="13832" width="15.5703125" style="1" bestFit="1" customWidth="1"/>
    <col min="13833" max="13834" width="12.140625" style="1" bestFit="1" customWidth="1"/>
    <col min="13835" max="13835" width="15.42578125" style="1" customWidth="1"/>
    <col min="13836" max="13836" width="17" style="1" customWidth="1"/>
    <col min="13837" max="13837" width="15.42578125" style="1" customWidth="1"/>
    <col min="13838" max="13838" width="15.5703125" style="1" bestFit="1" customWidth="1"/>
    <col min="13839" max="13839" width="15.42578125" style="1" customWidth="1"/>
    <col min="13840" max="13840" width="20.140625" style="1" customWidth="1"/>
    <col min="13841" max="13841" width="12.140625" style="1" bestFit="1" customWidth="1"/>
    <col min="13842" max="13842" width="13.140625" style="1" customWidth="1"/>
    <col min="13843" max="13843" width="16.42578125" style="1" customWidth="1"/>
    <col min="13844" max="13845" width="14.5703125" style="1" customWidth="1"/>
    <col min="13846" max="13846" width="20.42578125" style="1" customWidth="1"/>
    <col min="13847" max="13847" width="14.5703125" style="1" customWidth="1"/>
    <col min="13848" max="13848" width="16.42578125" style="1" customWidth="1"/>
    <col min="13849" max="13849" width="14.5703125" style="1" customWidth="1"/>
    <col min="13850" max="14083" width="11.5703125" style="1"/>
    <col min="14084" max="14084" width="10.5703125" style="1" customWidth="1"/>
    <col min="14085" max="14085" width="16.42578125" style="1" customWidth="1"/>
    <col min="14086" max="14086" width="11.5703125" style="1"/>
    <col min="14087" max="14087" width="10.85546875" style="1" customWidth="1"/>
    <col min="14088" max="14088" width="15.5703125" style="1" bestFit="1" customWidth="1"/>
    <col min="14089" max="14090" width="12.140625" style="1" bestFit="1" customWidth="1"/>
    <col min="14091" max="14091" width="15.42578125" style="1" customWidth="1"/>
    <col min="14092" max="14092" width="17" style="1" customWidth="1"/>
    <col min="14093" max="14093" width="15.42578125" style="1" customWidth="1"/>
    <col min="14094" max="14094" width="15.5703125" style="1" bestFit="1" customWidth="1"/>
    <col min="14095" max="14095" width="15.42578125" style="1" customWidth="1"/>
    <col min="14096" max="14096" width="20.140625" style="1" customWidth="1"/>
    <col min="14097" max="14097" width="12.140625" style="1" bestFit="1" customWidth="1"/>
    <col min="14098" max="14098" width="13.140625" style="1" customWidth="1"/>
    <col min="14099" max="14099" width="16.42578125" style="1" customWidth="1"/>
    <col min="14100" max="14101" width="14.5703125" style="1" customWidth="1"/>
    <col min="14102" max="14102" width="20.42578125" style="1" customWidth="1"/>
    <col min="14103" max="14103" width="14.5703125" style="1" customWidth="1"/>
    <col min="14104" max="14104" width="16.42578125" style="1" customWidth="1"/>
    <col min="14105" max="14105" width="14.5703125" style="1" customWidth="1"/>
    <col min="14106" max="14339" width="11.5703125" style="1"/>
    <col min="14340" max="14340" width="10.5703125" style="1" customWidth="1"/>
    <col min="14341" max="14341" width="16.42578125" style="1" customWidth="1"/>
    <col min="14342" max="14342" width="11.5703125" style="1"/>
    <col min="14343" max="14343" width="10.85546875" style="1" customWidth="1"/>
    <col min="14344" max="14344" width="15.5703125" style="1" bestFit="1" customWidth="1"/>
    <col min="14345" max="14346" width="12.140625" style="1" bestFit="1" customWidth="1"/>
    <col min="14347" max="14347" width="15.42578125" style="1" customWidth="1"/>
    <col min="14348" max="14348" width="17" style="1" customWidth="1"/>
    <col min="14349" max="14349" width="15.42578125" style="1" customWidth="1"/>
    <col min="14350" max="14350" width="15.5703125" style="1" bestFit="1" customWidth="1"/>
    <col min="14351" max="14351" width="15.42578125" style="1" customWidth="1"/>
    <col min="14352" max="14352" width="20.140625" style="1" customWidth="1"/>
    <col min="14353" max="14353" width="12.140625" style="1" bestFit="1" customWidth="1"/>
    <col min="14354" max="14354" width="13.140625" style="1" customWidth="1"/>
    <col min="14355" max="14355" width="16.42578125" style="1" customWidth="1"/>
    <col min="14356" max="14357" width="14.5703125" style="1" customWidth="1"/>
    <col min="14358" max="14358" width="20.42578125" style="1" customWidth="1"/>
    <col min="14359" max="14359" width="14.5703125" style="1" customWidth="1"/>
    <col min="14360" max="14360" width="16.42578125" style="1" customWidth="1"/>
    <col min="14361" max="14361" width="14.5703125" style="1" customWidth="1"/>
    <col min="14362" max="14595" width="11.5703125" style="1"/>
    <col min="14596" max="14596" width="10.5703125" style="1" customWidth="1"/>
    <col min="14597" max="14597" width="16.42578125" style="1" customWidth="1"/>
    <col min="14598" max="14598" width="11.5703125" style="1"/>
    <col min="14599" max="14599" width="10.85546875" style="1" customWidth="1"/>
    <col min="14600" max="14600" width="15.5703125" style="1" bestFit="1" customWidth="1"/>
    <col min="14601" max="14602" width="12.140625" style="1" bestFit="1" customWidth="1"/>
    <col min="14603" max="14603" width="15.42578125" style="1" customWidth="1"/>
    <col min="14604" max="14604" width="17" style="1" customWidth="1"/>
    <col min="14605" max="14605" width="15.42578125" style="1" customWidth="1"/>
    <col min="14606" max="14606" width="15.5703125" style="1" bestFit="1" customWidth="1"/>
    <col min="14607" max="14607" width="15.42578125" style="1" customWidth="1"/>
    <col min="14608" max="14608" width="20.140625" style="1" customWidth="1"/>
    <col min="14609" max="14609" width="12.140625" style="1" bestFit="1" customWidth="1"/>
    <col min="14610" max="14610" width="13.140625" style="1" customWidth="1"/>
    <col min="14611" max="14611" width="16.42578125" style="1" customWidth="1"/>
    <col min="14612" max="14613" width="14.5703125" style="1" customWidth="1"/>
    <col min="14614" max="14614" width="20.42578125" style="1" customWidth="1"/>
    <col min="14615" max="14615" width="14.5703125" style="1" customWidth="1"/>
    <col min="14616" max="14616" width="16.42578125" style="1" customWidth="1"/>
    <col min="14617" max="14617" width="14.5703125" style="1" customWidth="1"/>
    <col min="14618" max="14851" width="11.5703125" style="1"/>
    <col min="14852" max="14852" width="10.5703125" style="1" customWidth="1"/>
    <col min="14853" max="14853" width="16.42578125" style="1" customWidth="1"/>
    <col min="14854" max="14854" width="11.5703125" style="1"/>
    <col min="14855" max="14855" width="10.85546875" style="1" customWidth="1"/>
    <col min="14856" max="14856" width="15.5703125" style="1" bestFit="1" customWidth="1"/>
    <col min="14857" max="14858" width="12.140625" style="1" bestFit="1" customWidth="1"/>
    <col min="14859" max="14859" width="15.42578125" style="1" customWidth="1"/>
    <col min="14860" max="14860" width="17" style="1" customWidth="1"/>
    <col min="14861" max="14861" width="15.42578125" style="1" customWidth="1"/>
    <col min="14862" max="14862" width="15.5703125" style="1" bestFit="1" customWidth="1"/>
    <col min="14863" max="14863" width="15.42578125" style="1" customWidth="1"/>
    <col min="14864" max="14864" width="20.140625" style="1" customWidth="1"/>
    <col min="14865" max="14865" width="12.140625" style="1" bestFit="1" customWidth="1"/>
    <col min="14866" max="14866" width="13.140625" style="1" customWidth="1"/>
    <col min="14867" max="14867" width="16.42578125" style="1" customWidth="1"/>
    <col min="14868" max="14869" width="14.5703125" style="1" customWidth="1"/>
    <col min="14870" max="14870" width="20.42578125" style="1" customWidth="1"/>
    <col min="14871" max="14871" width="14.5703125" style="1" customWidth="1"/>
    <col min="14872" max="14872" width="16.42578125" style="1" customWidth="1"/>
    <col min="14873" max="14873" width="14.5703125" style="1" customWidth="1"/>
    <col min="14874" max="15107" width="11.5703125" style="1"/>
    <col min="15108" max="15108" width="10.5703125" style="1" customWidth="1"/>
    <col min="15109" max="15109" width="16.42578125" style="1" customWidth="1"/>
    <col min="15110" max="15110" width="11.5703125" style="1"/>
    <col min="15111" max="15111" width="10.85546875" style="1" customWidth="1"/>
    <col min="15112" max="15112" width="15.5703125" style="1" bestFit="1" customWidth="1"/>
    <col min="15113" max="15114" width="12.140625" style="1" bestFit="1" customWidth="1"/>
    <col min="15115" max="15115" width="15.42578125" style="1" customWidth="1"/>
    <col min="15116" max="15116" width="17" style="1" customWidth="1"/>
    <col min="15117" max="15117" width="15.42578125" style="1" customWidth="1"/>
    <col min="15118" max="15118" width="15.5703125" style="1" bestFit="1" customWidth="1"/>
    <col min="15119" max="15119" width="15.42578125" style="1" customWidth="1"/>
    <col min="15120" max="15120" width="20.140625" style="1" customWidth="1"/>
    <col min="15121" max="15121" width="12.140625" style="1" bestFit="1" customWidth="1"/>
    <col min="15122" max="15122" width="13.140625" style="1" customWidth="1"/>
    <col min="15123" max="15123" width="16.42578125" style="1" customWidth="1"/>
    <col min="15124" max="15125" width="14.5703125" style="1" customWidth="1"/>
    <col min="15126" max="15126" width="20.42578125" style="1" customWidth="1"/>
    <col min="15127" max="15127" width="14.5703125" style="1" customWidth="1"/>
    <col min="15128" max="15128" width="16.42578125" style="1" customWidth="1"/>
    <col min="15129" max="15129" width="14.5703125" style="1" customWidth="1"/>
    <col min="15130" max="15363" width="11.5703125" style="1"/>
    <col min="15364" max="15364" width="10.5703125" style="1" customWidth="1"/>
    <col min="15365" max="15365" width="16.42578125" style="1" customWidth="1"/>
    <col min="15366" max="15366" width="11.5703125" style="1"/>
    <col min="15367" max="15367" width="10.85546875" style="1" customWidth="1"/>
    <col min="15368" max="15368" width="15.5703125" style="1" bestFit="1" customWidth="1"/>
    <col min="15369" max="15370" width="12.140625" style="1" bestFit="1" customWidth="1"/>
    <col min="15371" max="15371" width="15.42578125" style="1" customWidth="1"/>
    <col min="15372" max="15372" width="17" style="1" customWidth="1"/>
    <col min="15373" max="15373" width="15.42578125" style="1" customWidth="1"/>
    <col min="15374" max="15374" width="15.5703125" style="1" bestFit="1" customWidth="1"/>
    <col min="15375" max="15375" width="15.42578125" style="1" customWidth="1"/>
    <col min="15376" max="15376" width="20.140625" style="1" customWidth="1"/>
    <col min="15377" max="15377" width="12.140625" style="1" bestFit="1" customWidth="1"/>
    <col min="15378" max="15378" width="13.140625" style="1" customWidth="1"/>
    <col min="15379" max="15379" width="16.42578125" style="1" customWidth="1"/>
    <col min="15380" max="15381" width="14.5703125" style="1" customWidth="1"/>
    <col min="15382" max="15382" width="20.42578125" style="1" customWidth="1"/>
    <col min="15383" max="15383" width="14.5703125" style="1" customWidth="1"/>
    <col min="15384" max="15384" width="16.42578125" style="1" customWidth="1"/>
    <col min="15385" max="15385" width="14.5703125" style="1" customWidth="1"/>
    <col min="15386" max="15619" width="11.5703125" style="1"/>
    <col min="15620" max="15620" width="10.5703125" style="1" customWidth="1"/>
    <col min="15621" max="15621" width="16.42578125" style="1" customWidth="1"/>
    <col min="15622" max="15622" width="11.5703125" style="1"/>
    <col min="15623" max="15623" width="10.85546875" style="1" customWidth="1"/>
    <col min="15624" max="15624" width="15.5703125" style="1" bestFit="1" customWidth="1"/>
    <col min="15625" max="15626" width="12.140625" style="1" bestFit="1" customWidth="1"/>
    <col min="15627" max="15627" width="15.42578125" style="1" customWidth="1"/>
    <col min="15628" max="15628" width="17" style="1" customWidth="1"/>
    <col min="15629" max="15629" width="15.42578125" style="1" customWidth="1"/>
    <col min="15630" max="15630" width="15.5703125" style="1" bestFit="1" customWidth="1"/>
    <col min="15631" max="15631" width="15.42578125" style="1" customWidth="1"/>
    <col min="15632" max="15632" width="20.140625" style="1" customWidth="1"/>
    <col min="15633" max="15633" width="12.140625" style="1" bestFit="1" customWidth="1"/>
    <col min="15634" max="15634" width="13.140625" style="1" customWidth="1"/>
    <col min="15635" max="15635" width="16.42578125" style="1" customWidth="1"/>
    <col min="15636" max="15637" width="14.5703125" style="1" customWidth="1"/>
    <col min="15638" max="15638" width="20.42578125" style="1" customWidth="1"/>
    <col min="15639" max="15639" width="14.5703125" style="1" customWidth="1"/>
    <col min="15640" max="15640" width="16.42578125" style="1" customWidth="1"/>
    <col min="15641" max="15641" width="14.5703125" style="1" customWidth="1"/>
    <col min="15642" max="15875" width="11.5703125" style="1"/>
    <col min="15876" max="15876" width="10.5703125" style="1" customWidth="1"/>
    <col min="15877" max="15877" width="16.42578125" style="1" customWidth="1"/>
    <col min="15878" max="15878" width="11.5703125" style="1"/>
    <col min="15879" max="15879" width="10.85546875" style="1" customWidth="1"/>
    <col min="15880" max="15880" width="15.5703125" style="1" bestFit="1" customWidth="1"/>
    <col min="15881" max="15882" width="12.140625" style="1" bestFit="1" customWidth="1"/>
    <col min="15883" max="15883" width="15.42578125" style="1" customWidth="1"/>
    <col min="15884" max="15884" width="17" style="1" customWidth="1"/>
    <col min="15885" max="15885" width="15.42578125" style="1" customWidth="1"/>
    <col min="15886" max="15886" width="15.5703125" style="1" bestFit="1" customWidth="1"/>
    <col min="15887" max="15887" width="15.42578125" style="1" customWidth="1"/>
    <col min="15888" max="15888" width="20.140625" style="1" customWidth="1"/>
    <col min="15889" max="15889" width="12.140625" style="1" bestFit="1" customWidth="1"/>
    <col min="15890" max="15890" width="13.140625" style="1" customWidth="1"/>
    <col min="15891" max="15891" width="16.42578125" style="1" customWidth="1"/>
    <col min="15892" max="15893" width="14.5703125" style="1" customWidth="1"/>
    <col min="15894" max="15894" width="20.42578125" style="1" customWidth="1"/>
    <col min="15895" max="15895" width="14.5703125" style="1" customWidth="1"/>
    <col min="15896" max="15896" width="16.42578125" style="1" customWidth="1"/>
    <col min="15897" max="15897" width="14.5703125" style="1" customWidth="1"/>
    <col min="15898" max="16131" width="11.5703125" style="1"/>
    <col min="16132" max="16132" width="10.5703125" style="1" customWidth="1"/>
    <col min="16133" max="16133" width="16.42578125" style="1" customWidth="1"/>
    <col min="16134" max="16134" width="11.5703125" style="1"/>
    <col min="16135" max="16135" width="10.85546875" style="1" customWidth="1"/>
    <col min="16136" max="16136" width="15.5703125" style="1" bestFit="1" customWidth="1"/>
    <col min="16137" max="16138" width="12.140625" style="1" bestFit="1" customWidth="1"/>
    <col min="16139" max="16139" width="15.42578125" style="1" customWidth="1"/>
    <col min="16140" max="16140" width="17" style="1" customWidth="1"/>
    <col min="16141" max="16141" width="15.42578125" style="1" customWidth="1"/>
    <col min="16142" max="16142" width="15.5703125" style="1" bestFit="1" customWidth="1"/>
    <col min="16143" max="16143" width="15.42578125" style="1" customWidth="1"/>
    <col min="16144" max="16144" width="20.140625" style="1" customWidth="1"/>
    <col min="16145" max="16145" width="12.140625" style="1" bestFit="1" customWidth="1"/>
    <col min="16146" max="16146" width="13.140625" style="1" customWidth="1"/>
    <col min="16147" max="16147" width="16.42578125" style="1" customWidth="1"/>
    <col min="16148" max="16149" width="14.5703125" style="1" customWidth="1"/>
    <col min="16150" max="16150" width="20.42578125" style="1" customWidth="1"/>
    <col min="16151" max="16151" width="14.5703125" style="1" customWidth="1"/>
    <col min="16152" max="16152" width="16.42578125" style="1" customWidth="1"/>
    <col min="16153" max="16153" width="14.5703125" style="1" customWidth="1"/>
    <col min="16154" max="16383" width="11.5703125" style="1"/>
    <col min="16384" max="16384" width="11.5703125" style="1" customWidth="1"/>
  </cols>
  <sheetData>
    <row r="2" spans="1:27" x14ac:dyDescent="0.25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x14ac:dyDescent="0.25">
      <c r="A3" s="113" t="s">
        <v>79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1:27" x14ac:dyDescent="0.25">
      <c r="A4" s="115" t="s">
        <v>48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7" x14ac:dyDescent="0.25">
      <c r="A5" s="30">
        <f>'SDO (Obras) '!B5</f>
        <v>26.25</v>
      </c>
      <c r="B5" s="2" t="s">
        <v>50</v>
      </c>
      <c r="C5" s="2"/>
    </row>
    <row r="6" spans="1:27" x14ac:dyDescent="0.25">
      <c r="A6" s="116" t="s">
        <v>16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81"/>
      <c r="R6" s="117" t="s">
        <v>17</v>
      </c>
      <c r="S6" s="118"/>
      <c r="T6" s="118"/>
      <c r="U6" s="118"/>
      <c r="V6" s="118"/>
      <c r="W6" s="118"/>
      <c r="X6" s="118"/>
      <c r="Y6" s="118"/>
      <c r="Z6" s="119"/>
    </row>
    <row r="7" spans="1:27" ht="226.15" customHeight="1" x14ac:dyDescent="0.25">
      <c r="A7" s="3" t="s">
        <v>5</v>
      </c>
      <c r="B7" s="3" t="s">
        <v>4</v>
      </c>
      <c r="C7" s="3" t="s">
        <v>0</v>
      </c>
      <c r="D7" s="3" t="s">
        <v>7</v>
      </c>
      <c r="E7" s="3" t="s">
        <v>6</v>
      </c>
      <c r="F7" s="3" t="s">
        <v>45</v>
      </c>
      <c r="G7" s="3" t="s">
        <v>46</v>
      </c>
      <c r="H7" s="3" t="s">
        <v>47</v>
      </c>
      <c r="I7" s="3" t="s">
        <v>15</v>
      </c>
      <c r="J7" s="3" t="s">
        <v>65</v>
      </c>
      <c r="K7" s="3" t="s">
        <v>58</v>
      </c>
      <c r="L7" s="3" t="s">
        <v>51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52</v>
      </c>
      <c r="V7" s="3" t="s">
        <v>74</v>
      </c>
      <c r="W7" s="3" t="s">
        <v>75</v>
      </c>
      <c r="X7" s="3" t="s">
        <v>53</v>
      </c>
      <c r="Y7" s="3" t="s">
        <v>44</v>
      </c>
      <c r="Z7" s="3" t="s">
        <v>76</v>
      </c>
    </row>
    <row r="8" spans="1:27" s="21" customFormat="1" ht="48.95" customHeight="1" x14ac:dyDescent="0.2">
      <c r="A8" s="120">
        <v>1</v>
      </c>
      <c r="B8" s="121"/>
      <c r="C8" s="31" t="s">
        <v>2</v>
      </c>
      <c r="D8" s="41">
        <f>E8/$A$5</f>
        <v>0</v>
      </c>
      <c r="E8" s="42"/>
      <c r="F8" s="82"/>
      <c r="G8" s="83">
        <f>F8+1</f>
        <v>1</v>
      </c>
      <c r="H8" s="82">
        <f>G8+2</f>
        <v>3</v>
      </c>
      <c r="I8" s="122" t="s">
        <v>20</v>
      </c>
      <c r="J8" s="82">
        <f>H8+4</f>
        <v>7</v>
      </c>
      <c r="K8" s="82">
        <f>J8+1</f>
        <v>8</v>
      </c>
      <c r="L8" s="82">
        <f>K8+10</f>
        <v>18</v>
      </c>
      <c r="M8" s="82">
        <f>L8+15+2</f>
        <v>35</v>
      </c>
      <c r="N8" s="82">
        <f>M8+10</f>
        <v>45</v>
      </c>
      <c r="O8" s="82">
        <f>N8+10+1</f>
        <v>56</v>
      </c>
      <c r="P8" s="82">
        <f>O8+15</f>
        <v>71</v>
      </c>
      <c r="Q8" s="82">
        <f>+P8+1</f>
        <v>72</v>
      </c>
      <c r="R8" s="82">
        <f>Q8+10+2</f>
        <v>84</v>
      </c>
      <c r="S8" s="82">
        <f>R8+5+2</f>
        <v>91</v>
      </c>
      <c r="T8" s="82">
        <f>S8+2</f>
        <v>93</v>
      </c>
      <c r="U8" s="82">
        <f>T8+10+2</f>
        <v>105</v>
      </c>
      <c r="V8" s="82">
        <f>U8+2</f>
        <v>107</v>
      </c>
      <c r="W8" s="82">
        <f>V8+1+1</f>
        <v>109</v>
      </c>
      <c r="X8" s="43" t="s">
        <v>54</v>
      </c>
      <c r="Y8" s="82">
        <f>W8+3</f>
        <v>112</v>
      </c>
      <c r="Z8" s="44"/>
    </row>
    <row r="9" spans="1:27" s="21" customFormat="1" ht="23.45" customHeight="1" x14ac:dyDescent="0.2">
      <c r="A9" s="120"/>
      <c r="B9" s="121"/>
      <c r="C9" s="32" t="s">
        <v>1</v>
      </c>
      <c r="D9" s="33"/>
      <c r="E9" s="34"/>
      <c r="F9" s="12"/>
      <c r="G9" s="12"/>
      <c r="H9" s="12"/>
      <c r="I9" s="123"/>
      <c r="J9" s="80"/>
      <c r="K9" s="12"/>
      <c r="L9" s="12"/>
      <c r="M9" s="22"/>
      <c r="N9" s="22"/>
      <c r="O9" s="22"/>
      <c r="P9" s="12"/>
      <c r="Q9" s="12"/>
      <c r="R9" s="22"/>
      <c r="S9" s="12"/>
      <c r="T9" s="22"/>
      <c r="U9" s="22"/>
      <c r="V9" s="22"/>
      <c r="W9" s="22"/>
      <c r="X9" s="22"/>
      <c r="Y9" s="22"/>
      <c r="Z9" s="23"/>
    </row>
    <row r="10" spans="1:27" x14ac:dyDescent="0.25">
      <c r="A10" s="11"/>
      <c r="B10" s="11"/>
      <c r="C10" s="24"/>
      <c r="D10" s="35">
        <f>D8</f>
        <v>0</v>
      </c>
      <c r="E10" s="36">
        <f>E8</f>
        <v>0</v>
      </c>
      <c r="F10" s="11"/>
      <c r="L10" s="4"/>
      <c r="M10" s="4"/>
      <c r="N10" s="4"/>
      <c r="O10" s="4"/>
      <c r="P10" s="4"/>
      <c r="Q10" s="4"/>
    </row>
    <row r="11" spans="1:27" x14ac:dyDescent="0.25">
      <c r="A11" s="11"/>
      <c r="B11" s="11"/>
      <c r="C11" s="24"/>
      <c r="D11" s="24"/>
      <c r="E11" s="11"/>
      <c r="F11" s="11"/>
      <c r="L11" s="7"/>
      <c r="M11" s="4"/>
      <c r="N11" s="4"/>
      <c r="O11" s="4"/>
      <c r="P11" s="4"/>
      <c r="Q11" s="4"/>
    </row>
    <row r="12" spans="1:27" x14ac:dyDescent="0.25">
      <c r="A12" s="1" t="s">
        <v>12</v>
      </c>
      <c r="B12" s="7">
        <f>E10</f>
        <v>0</v>
      </c>
      <c r="C12" s="24"/>
      <c r="D12" s="25"/>
      <c r="E12" s="15"/>
      <c r="F12" s="11"/>
      <c r="L12" s="4"/>
      <c r="M12" s="4"/>
      <c r="N12" s="4"/>
      <c r="O12" s="4"/>
      <c r="P12" s="4"/>
      <c r="Q12" s="4"/>
    </row>
    <row r="13" spans="1:27" x14ac:dyDescent="0.25">
      <c r="A13" s="1" t="s">
        <v>13</v>
      </c>
      <c r="B13" s="26">
        <v>1</v>
      </c>
      <c r="C13" s="24"/>
      <c r="D13" s="27" t="s">
        <v>55</v>
      </c>
      <c r="E13" s="28">
        <f>'SDO (Obras) '!F10+'SDO (Bienes) '!F12+'SCC-PSDE'!E10</f>
        <v>0</v>
      </c>
      <c r="F13" s="11"/>
      <c r="L13" s="4"/>
      <c r="M13" s="4"/>
      <c r="N13" s="4"/>
      <c r="O13" s="4"/>
      <c r="P13" s="4"/>
      <c r="Q13" s="4"/>
    </row>
    <row r="14" spans="1:27" x14ac:dyDescent="0.25">
      <c r="C14" s="24"/>
      <c r="D14" s="25"/>
      <c r="E14" s="14"/>
      <c r="F14" s="11"/>
      <c r="L14" s="4"/>
      <c r="M14" s="4"/>
      <c r="N14" s="4"/>
      <c r="O14" s="4"/>
      <c r="P14" s="4"/>
      <c r="Q14" s="4"/>
    </row>
    <row r="15" spans="1:27" x14ac:dyDescent="0.25">
      <c r="C15" s="24"/>
      <c r="D15" s="24"/>
      <c r="E15" s="29"/>
      <c r="F15" s="11"/>
      <c r="L15" s="4"/>
      <c r="M15" s="4"/>
      <c r="N15" s="4"/>
      <c r="O15" s="4"/>
      <c r="P15" s="4"/>
      <c r="Q15" s="4"/>
    </row>
    <row r="16" spans="1:27" x14ac:dyDescent="0.25">
      <c r="A16" s="11"/>
      <c r="B16" s="11"/>
      <c r="C16" s="24"/>
      <c r="D16" s="24"/>
      <c r="E16" s="11"/>
      <c r="F16" s="11"/>
      <c r="L16" s="4"/>
      <c r="M16" s="4"/>
      <c r="N16" s="4"/>
      <c r="O16" s="4"/>
      <c r="P16" s="4"/>
      <c r="Q16" s="4"/>
    </row>
  </sheetData>
  <mergeCells count="7">
    <mergeCell ref="A3:AA3"/>
    <mergeCell ref="A4:Z4"/>
    <mergeCell ref="A6:P6"/>
    <mergeCell ref="R6:Z6"/>
    <mergeCell ref="A8:A9"/>
    <mergeCell ref="B8:B9"/>
    <mergeCell ref="I8:I9"/>
  </mergeCells>
  <pageMargins left="0.7" right="0.7" top="0.75" bottom="0.75" header="0.3" footer="0.3"/>
  <pageSetup paperSize="5" scale="25" orientation="landscape" horizontalDpi="360" verticalDpi="360" r:id="rId1"/>
  <ignoredErrors>
    <ignoredError sqref="M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SDO (Obras) </vt:lpstr>
      <vt:lpstr>SDO (Bienes) </vt:lpstr>
      <vt:lpstr>SCC-PSDE</vt:lpstr>
      <vt:lpstr>'SCC-PSDE'!Área_de_impresión</vt:lpstr>
      <vt:lpstr>'SCC-PSDE'!Print_Area</vt:lpstr>
    </vt:vector>
  </TitlesOfParts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wb180433</dc:creator>
  <cp:lastModifiedBy>Alex Murillo</cp:lastModifiedBy>
  <cp:lastPrinted>2026-01-09T22:25:59Z</cp:lastPrinted>
  <dcterms:created xsi:type="dcterms:W3CDTF">2008-10-01T16:19:48Z</dcterms:created>
  <dcterms:modified xsi:type="dcterms:W3CDTF">2026-02-17T19:49:01Z</dcterms:modified>
</cp:coreProperties>
</file>